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tabRatio="604" activeTab="2"/>
  </bookViews>
  <sheets>
    <sheet name="Prihodi i rashodi po EK.K" sheetId="1" r:id="rId1"/>
    <sheet name="Izvještaj - Opći dio" sheetId="2" r:id="rId2"/>
    <sheet name="Prihodi i rashodi PR. EK i IZ" sheetId="3" r:id="rId3"/>
    <sheet name="Prihodi i rashodi po izv.fin," sheetId="4" r:id="rId4"/>
  </sheets>
  <externalReferences>
    <externalReference r:id="rId7"/>
  </externalReferences>
  <definedNames/>
  <calcPr calcMode="manual" fullCalcOnLoad="1"/>
</workbook>
</file>

<file path=xl/sharedStrings.xml><?xml version="1.0" encoding="utf-8"?>
<sst xmlns="http://schemas.openxmlformats.org/spreadsheetml/2006/main" count="458" uniqueCount="281">
  <si>
    <t>Naziv računa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</si>
  <si>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</si>
  <si>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</si>
  <si>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</si>
  <si>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</si>
  <si>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</si>
  <si>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</si>
  <si>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</si>
  <si>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</si>
  <si>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</si>
  <si>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</si>
  <si>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Ostale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</si>
  <si>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</si>
  <si>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</si>
  <si>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</si>
  <si>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</si>
  <si>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</si>
  <si>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 xml:space="preserve">Naknade troškova osobama izvan radnog odnosa </t>
  </si>
  <si>
    <t>RASHODI I IZDACI</t>
  </si>
  <si>
    <t>PRIHODI I PRIMICI</t>
  </si>
  <si>
    <t xml:space="preserve">Račun prihoda/
primitka </t>
  </si>
  <si>
    <t>Pomoći iz inozemstva i od subjekata unutar općeg proračuna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</si>
  <si>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</si>
  <si>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</si>
  <si>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</si>
  <si>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</t>
  </si>
  <si>
    <t>Prihodi od prodaje proizvoda i robe te pruženih usluga i prihodi od donacija</t>
  </si>
  <si>
    <t>Prihodi po posebnim propisima</t>
  </si>
  <si>
    <t>Sufinanciranje cijene usluge, participacije i slično</t>
  </si>
  <si>
    <t>Pomoći proračunskim korisnicima iz proračuna koji im nije nadležan</t>
  </si>
  <si>
    <t>Indeks</t>
  </si>
  <si>
    <t>6=5/2*100</t>
  </si>
  <si>
    <t>7=5/4*100</t>
  </si>
  <si>
    <t>Račun rashoda/
izdatka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</si>
  <si>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</si>
  <si>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</si>
  <si>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</si>
  <si>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</si>
  <si>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</si>
  <si>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</si>
  <si>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</si>
  <si>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</si>
  <si>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</si>
  <si>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</si>
  <si>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</si>
  <si>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</si>
  <si>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</si>
  <si>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</si>
  <si>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</si>
  <si>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</si>
  <si>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</si>
  <si>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</si>
  <si>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</si>
  <si>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</si>
  <si>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</si>
  <si>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3293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</si>
  <si>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</si>
  <si>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</si>
  <si>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</si>
  <si>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</si>
  <si>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</si>
  <si>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</si>
  <si>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</si>
  <si>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>4222</t>
  </si>
  <si>
    <t>Komunikacijska oprema</t>
  </si>
  <si>
    <t xml:space="preserve">UKUPNO PRIHODI </t>
  </si>
  <si>
    <t>UKUPNO RASHODI</t>
  </si>
  <si>
    <t>PO EKONOMSKOJ KLASIFIKACIJI</t>
  </si>
  <si>
    <t>Ostali nespomenuti prihodi po posebnim propisima</t>
  </si>
  <si>
    <t xml:space="preserve">Donacije od pravnih i fizičkih osoba </t>
  </si>
  <si>
    <t>Stručno usavršavanje zaposlenika</t>
  </si>
  <si>
    <t>Materijal i sirovine</t>
  </si>
  <si>
    <t>Sitni inventar i auto gume</t>
  </si>
  <si>
    <t>Službena, radna i zaštitna odjeća i obuća</t>
  </si>
  <si>
    <t>Zakuonine i najamnine</t>
  </si>
  <si>
    <t>Zdravstvene i veterinarske usluge</t>
  </si>
  <si>
    <t>Intelektualne i osobne usluge</t>
  </si>
  <si>
    <t>Članarine i norme</t>
  </si>
  <si>
    <t>Knjige,umjetnička djela i ostale izložb.vrijednosti</t>
  </si>
  <si>
    <t>Knjige</t>
  </si>
  <si>
    <t>Sportska i glazbena oprema</t>
  </si>
  <si>
    <t xml:space="preserve">Naknade građanima i kućanstvima </t>
  </si>
  <si>
    <t>Ostale naknade građanima i kućanstvim aiz proračuna</t>
  </si>
  <si>
    <t>Rashodi za nabavu nefinancijske imovine</t>
  </si>
  <si>
    <t>Naknade građanima i kućastvima u novcu</t>
  </si>
  <si>
    <t>Prihodi od imovine</t>
  </si>
  <si>
    <t>Kamate na oročena sredstva i depozite po viđenju</t>
  </si>
  <si>
    <t>Premije osiguranja</t>
  </si>
  <si>
    <t>Oprema za održavanje i zaštitu</t>
  </si>
  <si>
    <t>Prihodi s naslova osiguranja, refundacije štete i totalne štete</t>
  </si>
  <si>
    <t>Ostali prihodi za posebne namjene</t>
  </si>
  <si>
    <t>Plaće za prekovremeni rad</t>
  </si>
  <si>
    <t>Plaće za posebne uvjete ratda</t>
  </si>
  <si>
    <t>OSNOVNA ŠKOLA MARINA DRŽIĆA</t>
  </si>
  <si>
    <t>Kapitalne pomoći proračunskim korisnicima iz proračuna koji im nije nadležan</t>
  </si>
  <si>
    <t>Prihodi od prodaje proizvedene dugotrajne imovine</t>
  </si>
  <si>
    <t>Stambeni objekti</t>
  </si>
  <si>
    <t>Uređaji,strojevi i oprema za ostale namjene</t>
  </si>
  <si>
    <t>Troškovi sudskih postupaka</t>
  </si>
  <si>
    <t>rezultat poslovanja</t>
  </si>
  <si>
    <t xml:space="preserve">višak/ manjak prihoda </t>
  </si>
  <si>
    <t>Negativne tečajne razlike i razlike zbog primjene valutne klauzule</t>
  </si>
  <si>
    <t>Konto / Projekt / Izvor</t>
  </si>
  <si>
    <t>11935 OŠ MARINA DRŽIĆA</t>
  </si>
  <si>
    <t>8054 DECENTRALIZIRANE FUNKCIJE - MINIMALNI FINANCIJSKI STANDARD</t>
  </si>
  <si>
    <t>T805404 REDOVNA DJELATNOST OSNOVNOG OBRAZOVANJA</t>
  </si>
  <si>
    <t>Izvor: 49 Pomoći državnog proračuna za plaće te ostale rashode za zaposlene</t>
  </si>
  <si>
    <t>31 Rashodi za zaposlene</t>
  </si>
  <si>
    <t>311 Plaće</t>
  </si>
  <si>
    <t>3111 Plaće za redovan rad</t>
  </si>
  <si>
    <t>3113 Plaće za prekovremeni rad</t>
  </si>
  <si>
    <t>3114 Plaće za posebne uvjete rad</t>
  </si>
  <si>
    <t>312 Ostali rashodi za zaposlene</t>
  </si>
  <si>
    <t>3121 Ostali rashodi za zaposlene</t>
  </si>
  <si>
    <t>313 Doprinosi na plaće</t>
  </si>
  <si>
    <t>3132 Doprinosi za obvezno zdravstveno osiguranje</t>
  </si>
  <si>
    <t>3133 Diprinosi za obvezno osiguranje u slučaju nezaposlenosti</t>
  </si>
  <si>
    <t>32 Materijalni rashodi</t>
  </si>
  <si>
    <t>321 Naknade troškova zaposlenima</t>
  </si>
  <si>
    <t>3212 Naknade za prijevoz na posao i s posla</t>
  </si>
  <si>
    <t>329 Ostali nespomenuti rashodi poslovanja</t>
  </si>
  <si>
    <t>3295 Pristojbe i naknade</t>
  </si>
  <si>
    <t>34 Financijski rashodi</t>
  </si>
  <si>
    <t>343 Ostali financijski rashodi</t>
  </si>
  <si>
    <t>A805401 MATERIJALNI I FINANCIJSKI RASHODI</t>
  </si>
  <si>
    <t>Izvor: 31 Potpore za decentralizirane izdatke</t>
  </si>
  <si>
    <t>3211 Službena putovanja</t>
  </si>
  <si>
    <t>3213 Seminari, savjetovanja i simpoziji</t>
  </si>
  <si>
    <t>322 Rashodi za materijal i energiju</t>
  </si>
  <si>
    <t>3221 Uredski materijal i ostali materijalni rashodi</t>
  </si>
  <si>
    <t>3223 Energija</t>
  </si>
  <si>
    <t xml:space="preserve">3224 Materijal i dijelovi za tekuće i inveticijsko održavanje </t>
  </si>
  <si>
    <t>3225 Sitni inventar</t>
  </si>
  <si>
    <t>3227 Službena, radna i zaštitna odjeća i obuća</t>
  </si>
  <si>
    <t>323 Rashodi za usluge</t>
  </si>
  <si>
    <t>3231 Usluge telefona, pošte i prijevoza</t>
  </si>
  <si>
    <t xml:space="preserve">3232 Usluge tekućeg i investicijskog održavanja </t>
  </si>
  <si>
    <t>3233 Usluge promiđbe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</si>
  <si>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</si>
  <si>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</si>
  <si>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</si>
  <si>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</si>
  <si>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</si>
  <si>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</si>
  <si>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32412 Naknade ostalih  troškova</t>
  </si>
  <si>
    <t xml:space="preserve">3292 Premije osiguranja </t>
  </si>
  <si>
    <t>3293 Reprezentacija</t>
  </si>
  <si>
    <t>3294 Članarine i norme</t>
  </si>
  <si>
    <t>3299 Ostali nespomenuti rashodi poslovanja</t>
  </si>
  <si>
    <t xml:space="preserve">3431 Bankarske usluge i usluge platnog prometa </t>
  </si>
  <si>
    <t>8055 DECENTRALIZIRANE FUNKCIJE - IZNAD MINIMALNOG STANDARDA</t>
  </si>
  <si>
    <t>A805502 OSTALI PROJEKTI U OSNOVNOM ŠKOLSTVU</t>
  </si>
  <si>
    <t>Izvor: 11 Opći prihodi i primici</t>
  </si>
  <si>
    <t>37 Naknade građanima i kućanstvima na temelju osiguranja i druge naknade</t>
  </si>
  <si>
    <t>372 Ostale naknade građanima i kućanstvima iz proračuna</t>
  </si>
  <si>
    <t>Izvor: 25 Vlastiti prihodi proračunskih korisnika</t>
  </si>
  <si>
    <t>422 Postrojenja i oprema</t>
  </si>
  <si>
    <t>424 Knjige</t>
  </si>
  <si>
    <t>42411 Knjige u knjižnici</t>
  </si>
  <si>
    <t>42 Rashodi za nabavu proizvedene dugotrajne imovine</t>
  </si>
  <si>
    <t>4227 Uređaji, strojevi i oprema za ostale namjene</t>
  </si>
  <si>
    <t xml:space="preserve">Izvor: 29 Višak prensenih prihoda i primitaka proračunskih korisnika </t>
  </si>
  <si>
    <t>3213 Stručno usavršavanje zaposlenika</t>
  </si>
  <si>
    <t>3432 Negativne tečajne razlike i razlike zbog primjene valutne klauzule</t>
  </si>
  <si>
    <t>3241 Naknade troškova osobama izvan radnog odnosa</t>
  </si>
  <si>
    <t>4221 Uredska oprema i namještaj</t>
  </si>
  <si>
    <t>4223 Oprema za održavanje i zaštitu</t>
  </si>
  <si>
    <t xml:space="preserve">Izvor: 55 Donacije i ostali namjenski prihodi proračunskih korisnika </t>
  </si>
  <si>
    <t>31111 Plaće za zaposlene</t>
  </si>
  <si>
    <t>313 Doprinosi za plaće</t>
  </si>
  <si>
    <t>31321 Doprinosi za obvezno zdravstveno osiguranje</t>
  </si>
  <si>
    <t>3222 Materijal i sirovine</t>
  </si>
  <si>
    <t xml:space="preserve">3223 Energija </t>
  </si>
  <si>
    <t>3225 Sitni inventar i auto gume</t>
  </si>
  <si>
    <t>3721  Ostale naknade iz proračuna u novcu</t>
  </si>
  <si>
    <t>4241 Knjige u knjižnici</t>
  </si>
  <si>
    <t>A805506 PRODUŽENI BORAVAK</t>
  </si>
  <si>
    <t>3212 Naknade za prijevoz, za rad na terenu i odvojeni život</t>
  </si>
  <si>
    <t>3234 Komunalne  usluge</t>
  </si>
  <si>
    <t>32999 Ostali nespomenuti rashodi poslovanja</t>
  </si>
  <si>
    <t>42 rashodi za nabavu proizvedene dugotrajne imovine</t>
  </si>
  <si>
    <t>A805536 ASISTENT U NASTAVI</t>
  </si>
  <si>
    <t>32361 Obvezni i preventivni zdravstveni pregledi zaposlenika</t>
  </si>
  <si>
    <t>Izvor: 44 EU fondovi - pomoći</t>
  </si>
  <si>
    <t>31322 Doprinosi za obvezno zdravstveno osiguranje zaštite zdravlja na radu</t>
  </si>
  <si>
    <t>3212 Naknada za prijevoz, za rad na terenu i odvojeni život</t>
  </si>
  <si>
    <t>18055038 DODATNA NASTAVA</t>
  </si>
  <si>
    <t>31332 Doprinos za obvezno osiguranje u slučaju nazaposlenosti</t>
  </si>
  <si>
    <t>32219 Ostali materijal za potrebe redovnog poslovanja</t>
  </si>
  <si>
    <t>A805537 SUFINANCIRANJE ŠKOLSKOG ŠPORTA</t>
  </si>
  <si>
    <t xml:space="preserve">323 Rashodi za usluge </t>
  </si>
  <si>
    <t>A805539 NABAVA ŠKOLSKIH UDŽBENIKA</t>
  </si>
  <si>
    <t>424 Knjige, umjetnička djela i ostale izložbene vrijednosti</t>
  </si>
  <si>
    <t>A805540 SHEMA ŠKOLSKOG VOĆA</t>
  </si>
  <si>
    <t>Izvor: 42 Namjenske tekuće pomoći</t>
  </si>
  <si>
    <t>8056 KAPITALNO ULAGANJE U ŠKOLSTVO - MINIMALNI STANDARD</t>
  </si>
  <si>
    <t>K805602 ŠKOLSKA OPREMA</t>
  </si>
  <si>
    <t>4222 Komunikacijska oprema</t>
  </si>
  <si>
    <t>SVEUKUPNO: 11935 OŠ MARINA DRŽIĆA</t>
  </si>
  <si>
    <t>8053 PREDŠKOLSKI ODGOJ I OBRAZOVANJE</t>
  </si>
  <si>
    <t>A805307 DNEVNI BORAVAK ŠKOLE S POSEBNIM POTREBAMA</t>
  </si>
  <si>
    <t>3114 Plaće za posebne uvjete</t>
  </si>
  <si>
    <t>PREGLED UKUPNIH PRIHODA I RASHODA PO IZVORIMA FINANCIRANJA</t>
  </si>
  <si>
    <t>PRIHODI</t>
  </si>
  <si>
    <t>RASHODI</t>
  </si>
  <si>
    <t>25- Vlastiti prihodi proračunskih korisnika</t>
  </si>
  <si>
    <t>55 - donacije i ostali namjenski prihodi proračunskih korisnika</t>
  </si>
  <si>
    <t>UKUPNI PRIHODI</t>
  </si>
  <si>
    <t>UKUPNI RASHODI</t>
  </si>
  <si>
    <t>Indeks 5/4*100</t>
  </si>
  <si>
    <t xml:space="preserve">Indeks 5/3*100 </t>
  </si>
  <si>
    <t>OPĆI DIO</t>
  </si>
  <si>
    <t>Zatezne kamate</t>
  </si>
  <si>
    <t>Prihodi  iz proračuna za financ. red.dj.</t>
  </si>
  <si>
    <t>Tekuće pomoći pror.kor.iz proračuna koji im nije nadležan</t>
  </si>
  <si>
    <t>Prihodi od financijske imovine</t>
  </si>
  <si>
    <t>prihodi od upravnih i admin.pristojbi</t>
  </si>
  <si>
    <t>Rashodi poslovanja</t>
  </si>
  <si>
    <t>11 /31- opći prihodi i primici</t>
  </si>
  <si>
    <t>Indeks 4/2</t>
  </si>
  <si>
    <t>Indeks 4/3</t>
  </si>
  <si>
    <t>RAZLIKA</t>
  </si>
  <si>
    <t>29 - višak/manjak proračunskih korisnika - posebne namjene</t>
  </si>
  <si>
    <t xml:space="preserve">PRENESENI VIŠAK </t>
  </si>
  <si>
    <t>SAŽETAK IZVRŠENJA PO RAČUNU PRIHODA I RASHODA I RAČUNU FINANCIRANJA</t>
  </si>
  <si>
    <t>NAZIV</t>
  </si>
  <si>
    <t>IZVRŠENJE 2022.</t>
  </si>
  <si>
    <t>PRIHODI UKUPNO</t>
  </si>
  <si>
    <t>6 PRIHODI POSLOVANJA</t>
  </si>
  <si>
    <t>7 PRIHODI OD PRODAJE NEFIN. IMOVINE</t>
  </si>
  <si>
    <t>RASHODI UKUPNO</t>
  </si>
  <si>
    <t>3 RASHODI POSLOVANJA</t>
  </si>
  <si>
    <t>4 RASHODI ZA NEFINANCIJSKU IMOVINU</t>
  </si>
  <si>
    <t>RAZLIKA - VIŠAK/MANJAK</t>
  </si>
  <si>
    <t>RAČUN FINANCIRANJA</t>
  </si>
  <si>
    <t>8 PRIMICI OD FIN. IMOVINE I ZADUŽIVANJA</t>
  </si>
  <si>
    <t>5 IZDACI ZA FIN.IMOVINU I OTPL. ZAJMOVA</t>
  </si>
  <si>
    <t>NETO FINANCIRANJE</t>
  </si>
  <si>
    <t>VIŠAK/MANJAK + NETO FINANCIRANJE</t>
  </si>
  <si>
    <t>REZULTAT NA 922</t>
  </si>
  <si>
    <t>UKUPAN DONOS VIŠKA IZ PRETH.GODINA</t>
  </si>
  <si>
    <t>VIŠAK IZ PRETH. GODINA KOJI SE POTROŠIO</t>
  </si>
  <si>
    <t>3433 Zatezne kamate iz poslovnih odnosa</t>
  </si>
  <si>
    <t xml:space="preserve">3211 Službena pputovanja </t>
  </si>
  <si>
    <t>37 Naknade građanima i kućanstvima na temelju osiguranja i druge     naknade</t>
  </si>
  <si>
    <t>37219 Ostale naknade iz proračuna u novcu</t>
  </si>
  <si>
    <t>RQAZLIKA</t>
  </si>
  <si>
    <t>Ravnateljica:</t>
  </si>
  <si>
    <t>Veronika Šmanjak</t>
  </si>
  <si>
    <t>IZVJEŠTAJ O IZVRŠENJU FINANCIJSKOG PLANA za  1.-6.2023.</t>
  </si>
  <si>
    <t>Ostvarenje/
izvršenje 2022.</t>
  </si>
  <si>
    <t>Izvorni plan 2023.</t>
  </si>
  <si>
    <t xml:space="preserve">Ostvarenje/
izvršenje 2023. </t>
  </si>
  <si>
    <t>Ostali rashodi</t>
  </si>
  <si>
    <t>Tekuće donacije</t>
  </si>
  <si>
    <t>Tekuće donacije u naravi</t>
  </si>
  <si>
    <t>2022.</t>
  </si>
  <si>
    <t>Izvorni plan
2023.</t>
  </si>
  <si>
    <t>Ostvarenje 
2023.</t>
  </si>
  <si>
    <t>Indeks O2023/P2023</t>
  </si>
  <si>
    <t>Indeks I2023/I2022.</t>
  </si>
  <si>
    <t>Izvorni plan
 2023</t>
  </si>
  <si>
    <t>Ostvarenje 
2023</t>
  </si>
  <si>
    <t>Dubrovnik, 17.7.2023</t>
  </si>
  <si>
    <t>A055043 PREHRANA ZA UČENIKE U OSNOVNIM ŠKOLAMA</t>
  </si>
  <si>
    <t>37224 Prehrana</t>
  </si>
  <si>
    <t>32224 namirnice</t>
  </si>
  <si>
    <t>4221 uredska oprema i namještaj</t>
  </si>
  <si>
    <t>4227uuređaji, strojevi i oprema za ostale namjene</t>
  </si>
  <si>
    <t>4241 knjige</t>
  </si>
  <si>
    <t>4226 sportska oprema</t>
  </si>
  <si>
    <r>
      <t>42/43/44/</t>
    </r>
    <r>
      <rPr>
        <b/>
        <sz val="10"/>
        <color indexed="8"/>
        <rFont val="Calibri"/>
        <family val="2"/>
      </rPr>
      <t>49</t>
    </r>
    <r>
      <rPr>
        <sz val="10"/>
        <color indexed="8"/>
        <rFont val="Calibri"/>
        <family val="2"/>
      </rPr>
      <t xml:space="preserve"> - pomoći</t>
    </r>
  </si>
  <si>
    <t>38 Ostali rashodi</t>
  </si>
  <si>
    <t>381 Tekuće donacije</t>
  </si>
  <si>
    <t>3812 Tekuće donacije u naravi</t>
  </si>
  <si>
    <t>4226 Spoortska i glazbena oprema</t>
  </si>
  <si>
    <t>IZVRŠENJE 2022</t>
  </si>
  <si>
    <t>IZVORNI PLAN 2023.</t>
  </si>
  <si>
    <t>IZVRŠENJE 2023.</t>
  </si>
  <si>
    <t>POLUGODIŠNJI  IZVJEŠTAJ O IZVRŠENJU FINANCIJSKOG PLANA ZA 2023. GODINU</t>
  </si>
  <si>
    <t>POLUGODIŠNJI IZVJEŠTAJ O IZVRŠENJU  FINANCIJSKOG PLANA 2023. GODINE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</si>
</sst>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</numFmts>
  <fonts count="9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color indexed="13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8"/>
      <name val="Calibri"/>
      <family val="2"/>
    </font>
    <font>
      <sz val="8"/>
      <color indexed="18"/>
      <name val="Calibri"/>
      <family val="2"/>
    </font>
    <font>
      <u val="single"/>
      <sz val="8"/>
      <color indexed="8"/>
      <name val="Calibri"/>
      <family val="2"/>
    </font>
    <font>
      <b/>
      <sz val="8"/>
      <color indexed="49"/>
      <name val="Calibri"/>
      <family val="2"/>
    </font>
    <font>
      <b/>
      <sz val="8"/>
      <color indexed="62"/>
      <name val="Calibri"/>
      <family val="2"/>
    </font>
    <font>
      <sz val="11"/>
      <color indexed="8"/>
      <name val="Times New Roman"/>
      <family val="1"/>
    </font>
    <font>
      <sz val="8"/>
      <color indexed="62"/>
      <name val="Calibri"/>
      <family val="2"/>
    </font>
    <font>
      <b/>
      <sz val="8"/>
      <color indexed="54"/>
      <name val="Calibri"/>
      <family val="2"/>
    </font>
    <font>
      <sz val="8"/>
      <color indexed="30"/>
      <name val="Calibri"/>
      <family val="2"/>
    </font>
    <font>
      <sz val="9"/>
      <color indexed="8"/>
      <name val="Calibri"/>
      <family val="2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b/>
      <sz val="11"/>
      <color rgb="FFFFFF00"/>
      <name val="Times New Roman"/>
      <family val="1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9F"/>
      <name val="Calibri"/>
      <family val="2"/>
    </font>
    <font>
      <sz val="8"/>
      <color rgb="FF00009F"/>
      <name val="Calibri"/>
      <family val="2"/>
    </font>
    <font>
      <u val="single"/>
      <sz val="8"/>
      <color rgb="FF000000"/>
      <name val="Calibri"/>
      <family val="2"/>
    </font>
    <font>
      <b/>
      <sz val="8"/>
      <color rgb="FF2F75B5"/>
      <name val="Calibri"/>
      <family val="2"/>
    </font>
    <font>
      <b/>
      <sz val="8"/>
      <color rgb="FF4472C4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Calibri"/>
      <family val="2"/>
    </font>
    <font>
      <sz val="8"/>
      <color theme="4"/>
      <name val="Calibri"/>
      <family val="2"/>
    </font>
    <font>
      <sz val="10"/>
      <color rgb="FF000000"/>
      <name val="Calibri"/>
      <family val="2"/>
    </font>
    <font>
      <b/>
      <sz val="8"/>
      <color rgb="FF44546A"/>
      <name val="Calibri"/>
      <family val="2"/>
    </font>
    <font>
      <sz val="8"/>
      <color rgb="FF0070C0"/>
      <name val="Calibri"/>
      <family val="2"/>
    </font>
    <font>
      <sz val="8"/>
      <color rgb="FF305496"/>
      <name val="Calibri"/>
      <family val="2"/>
    </font>
    <font>
      <sz val="8"/>
      <color rgb="FF4472C4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8"/>
      <color theme="4"/>
      <name val="Calibri"/>
      <family val="2"/>
    </font>
    <font>
      <b/>
      <sz val="16"/>
      <color rgb="FF000000"/>
      <name val="Times New Roman"/>
      <family val="1"/>
    </font>
    <font>
      <b/>
      <sz val="16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19" borderId="1" applyNumberFormat="0" applyFont="0" applyAlignment="0" applyProtection="0"/>
    <xf numFmtId="0" fontId="5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6" fillId="27" borderId="2" applyNumberFormat="0" applyAlignment="0" applyProtection="0"/>
    <xf numFmtId="0" fontId="57" fillId="27" borderId="3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70" fillId="0" borderId="0" xfId="0" applyFont="1" applyAlignment="1">
      <alignment vertical="center" wrapText="1"/>
    </xf>
    <xf numFmtId="3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 quotePrefix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quotePrefix="1">
      <alignment horizontal="center" vertical="center" wrapText="1"/>
    </xf>
    <xf numFmtId="3" fontId="10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/>
    </xf>
    <xf numFmtId="3" fontId="6" fillId="32" borderId="1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3" fontId="37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3" fontId="5" fillId="0" borderId="0" xfId="0" applyNumberFormat="1" applyFont="1" applyBorder="1" applyAlignment="1" quotePrefix="1">
      <alignment horizontal="center" vertical="center"/>
    </xf>
    <xf numFmtId="3" fontId="5" fillId="0" borderId="0" xfId="0" applyNumberFormat="1" applyFont="1" applyBorder="1" applyAlignment="1" quotePrefix="1">
      <alignment horizontal="right" vertical="center"/>
    </xf>
    <xf numFmtId="0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71" fillId="34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/>
    </xf>
    <xf numFmtId="0" fontId="72" fillId="35" borderId="12" xfId="0" applyFont="1" applyFill="1" applyBorder="1" applyAlignment="1">
      <alignment vertical="center"/>
    </xf>
    <xf numFmtId="4" fontId="72" fillId="35" borderId="12" xfId="0" applyNumberFormat="1" applyFont="1" applyFill="1" applyBorder="1" applyAlignment="1">
      <alignment vertical="center"/>
    </xf>
    <xf numFmtId="0" fontId="73" fillId="35" borderId="0" xfId="0" applyFont="1" applyFill="1" applyAlignment="1">
      <alignment/>
    </xf>
    <xf numFmtId="0" fontId="72" fillId="35" borderId="12" xfId="0" applyFont="1" applyFill="1" applyBorder="1" applyAlignment="1">
      <alignment/>
    </xf>
    <xf numFmtId="4" fontId="72" fillId="35" borderId="12" xfId="0" applyNumberFormat="1" applyFont="1" applyFill="1" applyBorder="1" applyAlignment="1">
      <alignment/>
    </xf>
    <xf numFmtId="4" fontId="73" fillId="35" borderId="0" xfId="0" applyNumberFormat="1" applyFont="1" applyFill="1" applyAlignment="1">
      <alignment/>
    </xf>
    <xf numFmtId="0" fontId="72" fillId="35" borderId="12" xfId="0" applyFont="1" applyFill="1" applyBorder="1" applyAlignment="1">
      <alignment wrapText="1"/>
    </xf>
    <xf numFmtId="0" fontId="74" fillId="36" borderId="12" xfId="0" applyFont="1" applyFill="1" applyBorder="1" applyAlignment="1">
      <alignment/>
    </xf>
    <xf numFmtId="0" fontId="75" fillId="37" borderId="12" xfId="0" applyFont="1" applyFill="1" applyBorder="1" applyAlignment="1">
      <alignment wrapText="1"/>
    </xf>
    <xf numFmtId="4" fontId="74" fillId="36" borderId="12" xfId="0" applyNumberFormat="1" applyFont="1" applyFill="1" applyBorder="1" applyAlignment="1">
      <alignment/>
    </xf>
    <xf numFmtId="0" fontId="72" fillId="35" borderId="0" xfId="0" applyFont="1" applyFill="1" applyAlignment="1">
      <alignment/>
    </xf>
    <xf numFmtId="0" fontId="72" fillId="37" borderId="12" xfId="0" applyFont="1" applyFill="1" applyBorder="1" applyAlignment="1">
      <alignment/>
    </xf>
    <xf numFmtId="4" fontId="72" fillId="36" borderId="12" xfId="0" applyNumberFormat="1" applyFont="1" applyFill="1" applyBorder="1" applyAlignment="1">
      <alignment/>
    </xf>
    <xf numFmtId="0" fontId="73" fillId="35" borderId="12" xfId="0" applyFont="1" applyFill="1" applyBorder="1" applyAlignment="1">
      <alignment/>
    </xf>
    <xf numFmtId="4" fontId="73" fillId="35" borderId="12" xfId="0" applyNumberFormat="1" applyFont="1" applyFill="1" applyBorder="1" applyAlignment="1">
      <alignment/>
    </xf>
    <xf numFmtId="0" fontId="73" fillId="35" borderId="12" xfId="0" applyFont="1" applyFill="1" applyBorder="1" applyAlignment="1">
      <alignment horizontal="left"/>
    </xf>
    <xf numFmtId="0" fontId="75" fillId="37" borderId="12" xfId="0" applyFont="1" applyFill="1" applyBorder="1" applyAlignment="1">
      <alignment/>
    </xf>
    <xf numFmtId="0" fontId="72" fillId="38" borderId="12" xfId="0" applyFont="1" applyFill="1" applyBorder="1" applyAlignment="1">
      <alignment/>
    </xf>
    <xf numFmtId="4" fontId="72" fillId="38" borderId="12" xfId="0" applyNumberFormat="1" applyFont="1" applyFill="1" applyBorder="1" applyAlignment="1">
      <alignment/>
    </xf>
    <xf numFmtId="0" fontId="76" fillId="35" borderId="0" xfId="0" applyFont="1" applyFill="1" applyAlignment="1">
      <alignment/>
    </xf>
    <xf numFmtId="0" fontId="77" fillId="36" borderId="12" xfId="0" applyFont="1" applyFill="1" applyBorder="1" applyAlignment="1">
      <alignment/>
    </xf>
    <xf numFmtId="4" fontId="75" fillId="37" borderId="12" xfId="0" applyNumberFormat="1" applyFont="1" applyFill="1" applyBorder="1" applyAlignment="1">
      <alignment/>
    </xf>
    <xf numFmtId="4" fontId="72" fillId="37" borderId="12" xfId="0" applyNumberFormat="1" applyFont="1" applyFill="1" applyBorder="1" applyAlignment="1">
      <alignment/>
    </xf>
    <xf numFmtId="0" fontId="73" fillId="35" borderId="13" xfId="0" applyFont="1" applyFill="1" applyBorder="1" applyAlignment="1">
      <alignment horizontal="left"/>
    </xf>
    <xf numFmtId="0" fontId="72" fillId="35" borderId="12" xfId="0" applyFont="1" applyFill="1" applyBorder="1" applyAlignment="1">
      <alignment horizontal="left"/>
    </xf>
    <xf numFmtId="0" fontId="72" fillId="35" borderId="14" xfId="0" applyFont="1" applyFill="1" applyBorder="1" applyAlignment="1">
      <alignment/>
    </xf>
    <xf numFmtId="4" fontId="73" fillId="37" borderId="12" xfId="0" applyNumberFormat="1" applyFont="1" applyFill="1" applyBorder="1" applyAlignment="1">
      <alignment/>
    </xf>
    <xf numFmtId="4" fontId="78" fillId="35" borderId="12" xfId="0" applyNumberFormat="1" applyFont="1" applyFill="1" applyBorder="1" applyAlignment="1">
      <alignment/>
    </xf>
    <xf numFmtId="4" fontId="78" fillId="36" borderId="12" xfId="0" applyNumberFormat="1" applyFont="1" applyFill="1" applyBorder="1" applyAlignment="1">
      <alignment/>
    </xf>
    <xf numFmtId="4" fontId="73" fillId="0" borderId="0" xfId="0" applyNumberFormat="1" applyFont="1" applyAlignment="1">
      <alignment/>
    </xf>
    <xf numFmtId="0" fontId="73" fillId="0" borderId="0" xfId="0" applyFont="1" applyAlignment="1">
      <alignment/>
    </xf>
    <xf numFmtId="0" fontId="77" fillId="35" borderId="12" xfId="0" applyFont="1" applyFill="1" applyBorder="1" applyAlignment="1">
      <alignment/>
    </xf>
    <xf numFmtId="4" fontId="77" fillId="35" borderId="0" xfId="0" applyNumberFormat="1" applyFont="1" applyFill="1" applyAlignment="1">
      <alignment/>
    </xf>
    <xf numFmtId="4" fontId="77" fillId="35" borderId="12" xfId="0" applyNumberFormat="1" applyFont="1" applyFill="1" applyBorder="1" applyAlignment="1">
      <alignment/>
    </xf>
    <xf numFmtId="4" fontId="72" fillId="0" borderId="12" xfId="0" applyNumberFormat="1" applyFont="1" applyBorder="1" applyAlignment="1">
      <alignment/>
    </xf>
    <xf numFmtId="4" fontId="73" fillId="0" borderId="12" xfId="0" applyNumberFormat="1" applyFont="1" applyBorder="1" applyAlignment="1">
      <alignment/>
    </xf>
    <xf numFmtId="4" fontId="73" fillId="0" borderId="13" xfId="0" applyNumberFormat="1" applyFont="1" applyBorder="1" applyAlignment="1">
      <alignment/>
    </xf>
    <xf numFmtId="4" fontId="72" fillId="0" borderId="14" xfId="0" applyNumberFormat="1" applyFont="1" applyBorder="1" applyAlignment="1">
      <alignment/>
    </xf>
    <xf numFmtId="0" fontId="73" fillId="0" borderId="13" xfId="0" applyFont="1" applyBorder="1" applyAlignment="1">
      <alignment vertical="center" wrapText="1"/>
    </xf>
    <xf numFmtId="3" fontId="73" fillId="35" borderId="0" xfId="0" applyNumberFormat="1" applyFont="1" applyFill="1" applyAlignment="1">
      <alignment/>
    </xf>
    <xf numFmtId="4" fontId="72" fillId="35" borderId="14" xfId="0" applyNumberFormat="1" applyFont="1" applyFill="1" applyBorder="1" applyAlignment="1">
      <alignment/>
    </xf>
    <xf numFmtId="4" fontId="73" fillId="35" borderId="14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 quotePrefix="1">
      <alignment horizontal="right" vertic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 wrapText="1"/>
    </xf>
    <xf numFmtId="4" fontId="79" fillId="0" borderId="10" xfId="0" applyNumberFormat="1" applyFont="1" applyBorder="1" applyAlignment="1">
      <alignment horizontal="right" vertical="center"/>
    </xf>
    <xf numFmtId="0" fontId="5" fillId="34" borderId="10" xfId="0" applyNumberFormat="1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 horizontal="left" vertical="center" wrapText="1"/>
    </xf>
    <xf numFmtId="0" fontId="80" fillId="0" borderId="0" xfId="0" applyFont="1" applyAlignment="1">
      <alignment horizontal="left"/>
    </xf>
    <xf numFmtId="0" fontId="80" fillId="0" borderId="0" xfId="0" applyFont="1" applyAlignment="1">
      <alignment/>
    </xf>
    <xf numFmtId="0" fontId="0" fillId="0" borderId="12" xfId="0" applyBorder="1" applyAlignment="1">
      <alignment/>
    </xf>
    <xf numFmtId="0" fontId="73" fillId="0" borderId="12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80" fillId="0" borderId="0" xfId="0" applyNumberFormat="1" applyFont="1" applyAlignment="1">
      <alignment/>
    </xf>
    <xf numFmtId="1" fontId="73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73" fillId="35" borderId="13" xfId="0" applyNumberFormat="1" applyFont="1" applyFill="1" applyBorder="1" applyAlignment="1">
      <alignment/>
    </xf>
    <xf numFmtId="4" fontId="73" fillId="35" borderId="10" xfId="0" applyNumberFormat="1" applyFont="1" applyFill="1" applyBorder="1" applyAlignment="1">
      <alignment/>
    </xf>
    <xf numFmtId="0" fontId="73" fillId="35" borderId="14" xfId="0" applyFont="1" applyFill="1" applyBorder="1" applyAlignment="1">
      <alignment/>
    </xf>
    <xf numFmtId="4" fontId="72" fillId="0" borderId="13" xfId="0" applyNumberFormat="1" applyFont="1" applyBorder="1" applyAlignment="1">
      <alignment/>
    </xf>
    <xf numFmtId="0" fontId="81" fillId="35" borderId="0" xfId="0" applyFont="1" applyFill="1" applyAlignment="1">
      <alignment/>
    </xf>
    <xf numFmtId="0" fontId="82" fillId="0" borderId="0" xfId="0" applyFont="1" applyAlignment="1">
      <alignment/>
    </xf>
    <xf numFmtId="4" fontId="83" fillId="35" borderId="12" xfId="0" applyNumberFormat="1" applyFont="1" applyFill="1" applyBorder="1" applyAlignment="1">
      <alignment/>
    </xf>
    <xf numFmtId="0" fontId="73" fillId="35" borderId="15" xfId="0" applyFont="1" applyFill="1" applyBorder="1" applyAlignment="1">
      <alignment/>
    </xf>
    <xf numFmtId="4" fontId="73" fillId="35" borderId="15" xfId="0" applyNumberFormat="1" applyFont="1" applyFill="1" applyBorder="1" applyAlignment="1">
      <alignment/>
    </xf>
    <xf numFmtId="0" fontId="72" fillId="35" borderId="16" xfId="0" applyFont="1" applyFill="1" applyBorder="1" applyAlignment="1">
      <alignment/>
    </xf>
    <xf numFmtId="4" fontId="72" fillId="35" borderId="16" xfId="0" applyNumberFormat="1" applyFont="1" applyFill="1" applyBorder="1" applyAlignment="1">
      <alignment/>
    </xf>
    <xf numFmtId="4" fontId="72" fillId="0" borderId="16" xfId="0" applyNumberFormat="1" applyFont="1" applyBorder="1" applyAlignment="1">
      <alignment/>
    </xf>
    <xf numFmtId="4" fontId="73" fillId="0" borderId="17" xfId="0" applyNumberFormat="1" applyFont="1" applyBorder="1" applyAlignment="1">
      <alignment/>
    </xf>
    <xf numFmtId="0" fontId="84" fillId="35" borderId="12" xfId="0" applyFont="1" applyFill="1" applyBorder="1" applyAlignment="1">
      <alignment/>
    </xf>
    <xf numFmtId="4" fontId="84" fillId="35" borderId="12" xfId="0" applyNumberFormat="1" applyFont="1" applyFill="1" applyBorder="1" applyAlignment="1">
      <alignment/>
    </xf>
    <xf numFmtId="4" fontId="85" fillId="36" borderId="12" xfId="0" applyNumberFormat="1" applyFont="1" applyFill="1" applyBorder="1" applyAlignment="1">
      <alignment/>
    </xf>
    <xf numFmtId="0" fontId="86" fillId="37" borderId="12" xfId="0" applyFont="1" applyFill="1" applyBorder="1" applyAlignment="1">
      <alignment/>
    </xf>
    <xf numFmtId="4" fontId="86" fillId="0" borderId="12" xfId="0" applyNumberFormat="1" applyFont="1" applyBorder="1" applyAlignment="1">
      <alignment/>
    </xf>
    <xf numFmtId="0" fontId="73" fillId="35" borderId="18" xfId="0" applyFont="1" applyFill="1" applyBorder="1" applyAlignment="1">
      <alignment/>
    </xf>
    <xf numFmtId="0" fontId="77" fillId="36" borderId="15" xfId="0" applyFont="1" applyFill="1" applyBorder="1" applyAlignment="1">
      <alignment wrapText="1"/>
    </xf>
    <xf numFmtId="4" fontId="77" fillId="36" borderId="15" xfId="0" applyNumberFormat="1" applyFont="1" applyFill="1" applyBorder="1" applyAlignment="1">
      <alignment/>
    </xf>
    <xf numFmtId="0" fontId="75" fillId="37" borderId="14" xfId="0" applyFont="1" applyFill="1" applyBorder="1" applyAlignment="1">
      <alignment/>
    </xf>
    <xf numFmtId="4" fontId="75" fillId="37" borderId="14" xfId="0" applyNumberFormat="1" applyFont="1" applyFill="1" applyBorder="1" applyAlignment="1">
      <alignment/>
    </xf>
    <xf numFmtId="0" fontId="74" fillId="36" borderId="19" xfId="0" applyFont="1" applyFill="1" applyBorder="1" applyAlignment="1">
      <alignment/>
    </xf>
    <xf numFmtId="4" fontId="74" fillId="36" borderId="19" xfId="0" applyNumberFormat="1" applyFont="1" applyFill="1" applyBorder="1" applyAlignment="1">
      <alignment/>
    </xf>
    <xf numFmtId="0" fontId="87" fillId="0" borderId="0" xfId="0" applyFont="1" applyAlignment="1">
      <alignment vertical="center" wrapText="1"/>
    </xf>
    <xf numFmtId="3" fontId="82" fillId="0" borderId="0" xfId="0" applyNumberFormat="1" applyFont="1" applyAlignment="1">
      <alignment vertical="center"/>
    </xf>
    <xf numFmtId="3" fontId="82" fillId="35" borderId="0" xfId="0" applyNumberFormat="1" applyFont="1" applyFill="1" applyAlignment="1">
      <alignment/>
    </xf>
    <xf numFmtId="0" fontId="87" fillId="39" borderId="12" xfId="0" applyFont="1" applyFill="1" applyBorder="1" applyAlignment="1">
      <alignment horizontal="center" vertical="center" wrapText="1"/>
    </xf>
    <xf numFmtId="1" fontId="82" fillId="0" borderId="12" xfId="0" applyNumberFormat="1" applyFont="1" applyBorder="1" applyAlignment="1">
      <alignment horizontal="center" vertical="center" wrapText="1"/>
    </xf>
    <xf numFmtId="1" fontId="82" fillId="0" borderId="12" xfId="0" applyNumberFormat="1" applyFont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/>
    </xf>
    <xf numFmtId="0" fontId="82" fillId="0" borderId="12" xfId="0" applyFont="1" applyBorder="1" applyAlignment="1">
      <alignment horizontal="left" vertical="center" wrapText="1"/>
    </xf>
    <xf numFmtId="4" fontId="82" fillId="0" borderId="12" xfId="0" applyNumberFormat="1" applyFont="1" applyBorder="1" applyAlignment="1">
      <alignment vertical="center"/>
    </xf>
    <xf numFmtId="4" fontId="82" fillId="35" borderId="12" xfId="0" applyNumberFormat="1" applyFont="1" applyFill="1" applyBorder="1" applyAlignment="1">
      <alignment/>
    </xf>
    <xf numFmtId="4" fontId="87" fillId="0" borderId="12" xfId="0" applyNumberFormat="1" applyFont="1" applyBorder="1" applyAlignment="1">
      <alignment vertical="center"/>
    </xf>
    <xf numFmtId="0" fontId="87" fillId="0" borderId="12" xfId="0" applyFont="1" applyBorder="1" applyAlignment="1">
      <alignment horizontal="left" vertical="center" wrapText="1"/>
    </xf>
    <xf numFmtId="4" fontId="87" fillId="35" borderId="14" xfId="0" applyNumberFormat="1" applyFont="1" applyFill="1" applyBorder="1" applyAlignment="1">
      <alignment/>
    </xf>
    <xf numFmtId="4" fontId="82" fillId="35" borderId="14" xfId="0" applyNumberFormat="1" applyFont="1" applyFill="1" applyBorder="1" applyAlignment="1">
      <alignment/>
    </xf>
    <xf numFmtId="0" fontId="82" fillId="35" borderId="0" xfId="0" applyFont="1" applyFill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4" fontId="6" fillId="32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quotePrefix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 quotePrefix="1">
      <alignment horizontal="right" vertical="center" wrapText="1"/>
    </xf>
    <xf numFmtId="1" fontId="5" fillId="0" borderId="11" xfId="0" applyNumberFormat="1" applyFont="1" applyBorder="1" applyAlignment="1" quotePrefix="1">
      <alignment horizontal="right" vertical="center" wrapText="1"/>
    </xf>
    <xf numFmtId="1" fontId="5" fillId="34" borderId="10" xfId="0" applyNumberFormat="1" applyFont="1" applyFill="1" applyBorder="1" applyAlignment="1">
      <alignment horizontal="right" vertical="center"/>
    </xf>
    <xf numFmtId="1" fontId="5" fillId="33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1" fontId="71" fillId="34" borderId="10" xfId="0" applyNumberFormat="1" applyFont="1" applyFill="1" applyBorder="1" applyAlignment="1">
      <alignment horizontal="right" vertical="center"/>
    </xf>
    <xf numFmtId="1" fontId="5" fillId="32" borderId="10" xfId="0" applyNumberFormat="1" applyFont="1" applyFill="1" applyBorder="1" applyAlignment="1">
      <alignment horizontal="right" vertical="center"/>
    </xf>
    <xf numFmtId="0" fontId="6" fillId="34" borderId="10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vertical="center"/>
    </xf>
    <xf numFmtId="3" fontId="6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4" fontId="74" fillId="35" borderId="12" xfId="0" applyNumberFormat="1" applyFont="1" applyFill="1" applyBorder="1" applyAlignment="1">
      <alignment/>
    </xf>
    <xf numFmtId="4" fontId="77" fillId="36" borderId="15" xfId="0" applyNumberFormat="1" applyFont="1" applyFill="1" applyBorder="1" applyAlignment="1">
      <alignment wrapText="1"/>
    </xf>
    <xf numFmtId="4" fontId="72" fillId="37" borderId="12" xfId="0" applyNumberFormat="1" applyFont="1" applyFill="1" applyBorder="1" applyAlignment="1">
      <alignment wrapText="1"/>
    </xf>
    <xf numFmtId="4" fontId="73" fillId="35" borderId="20" xfId="0" applyNumberFormat="1" applyFont="1" applyFill="1" applyBorder="1" applyAlignment="1">
      <alignment/>
    </xf>
    <xf numFmtId="4" fontId="72" fillId="35" borderId="20" xfId="0" applyNumberFormat="1" applyFont="1" applyFill="1" applyBorder="1" applyAlignment="1">
      <alignment/>
    </xf>
    <xf numFmtId="4" fontId="77" fillId="35" borderId="13" xfId="0" applyNumberFormat="1" applyFont="1" applyFill="1" applyBorder="1" applyAlignment="1">
      <alignment/>
    </xf>
    <xf numFmtId="4" fontId="73" fillId="0" borderId="13" xfId="0" applyNumberFormat="1" applyFont="1" applyBorder="1" applyAlignment="1">
      <alignment vertical="center"/>
    </xf>
    <xf numFmtId="4" fontId="72" fillId="0" borderId="13" xfId="0" applyNumberFormat="1" applyFont="1" applyBorder="1" applyAlignment="1">
      <alignment vertical="center"/>
    </xf>
    <xf numFmtId="4" fontId="72" fillId="35" borderId="13" xfId="0" applyNumberFormat="1" applyFont="1" applyFill="1" applyBorder="1" applyAlignment="1">
      <alignment/>
    </xf>
    <xf numFmtId="4" fontId="87" fillId="0" borderId="14" xfId="0" applyNumberFormat="1" applyFont="1" applyBorder="1" applyAlignment="1">
      <alignment vertical="center"/>
    </xf>
    <xf numFmtId="4" fontId="87" fillId="35" borderId="21" xfId="0" applyNumberFormat="1" applyFont="1" applyFill="1" applyBorder="1" applyAlignment="1">
      <alignment/>
    </xf>
    <xf numFmtId="0" fontId="87" fillId="35" borderId="2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72" fillId="35" borderId="0" xfId="0" applyFont="1" applyFill="1" applyAlignment="1">
      <alignment/>
    </xf>
    <xf numFmtId="4" fontId="72" fillId="35" borderId="12" xfId="0" applyNumberFormat="1" applyFont="1" applyFill="1" applyBorder="1" applyAlignment="1">
      <alignment wrapText="1"/>
    </xf>
    <xf numFmtId="0" fontId="88" fillId="35" borderId="12" xfId="0" applyFont="1" applyFill="1" applyBorder="1" applyAlignment="1">
      <alignment wrapText="1"/>
    </xf>
    <xf numFmtId="0" fontId="81" fillId="40" borderId="12" xfId="0" applyFont="1" applyFill="1" applyBorder="1" applyAlignment="1">
      <alignment/>
    </xf>
    <xf numFmtId="4" fontId="89" fillId="40" borderId="12" xfId="0" applyNumberFormat="1" applyFont="1" applyFill="1" applyBorder="1" applyAlignment="1">
      <alignment/>
    </xf>
    <xf numFmtId="0" fontId="73" fillId="35" borderId="13" xfId="0" applyFont="1" applyFill="1" applyBorder="1" applyAlignment="1">
      <alignment horizontal="left" wrapText="1"/>
    </xf>
    <xf numFmtId="4" fontId="73" fillId="35" borderId="23" xfId="0" applyNumberFormat="1" applyFont="1" applyFill="1" applyBorder="1" applyAlignment="1">
      <alignment wrapText="1"/>
    </xf>
    <xf numFmtId="4" fontId="72" fillId="35" borderId="10" xfId="0" applyNumberFormat="1" applyFont="1" applyFill="1" applyBorder="1" applyAlignment="1">
      <alignment/>
    </xf>
    <xf numFmtId="0" fontId="73" fillId="35" borderId="10" xfId="0" applyFont="1" applyFill="1" applyBorder="1" applyAlignment="1">
      <alignment/>
    </xf>
    <xf numFmtId="0" fontId="72" fillId="35" borderId="10" xfId="0" applyFont="1" applyFill="1" applyBorder="1" applyAlignment="1">
      <alignment horizontal="left" wrapText="1"/>
    </xf>
    <xf numFmtId="0" fontId="73" fillId="0" borderId="10" xfId="0" applyFont="1" applyBorder="1" applyAlignment="1">
      <alignment/>
    </xf>
    <xf numFmtId="4" fontId="73" fillId="0" borderId="10" xfId="0" applyNumberFormat="1" applyFont="1" applyBorder="1" applyAlignment="1">
      <alignment/>
    </xf>
    <xf numFmtId="0" fontId="72" fillId="0" borderId="13" xfId="0" applyFont="1" applyBorder="1" applyAlignment="1">
      <alignment vertical="center" wrapText="1"/>
    </xf>
    <xf numFmtId="1" fontId="5" fillId="0" borderId="11" xfId="0" applyNumberFormat="1" applyFont="1" applyBorder="1" applyAlignment="1" quotePrefix="1">
      <alignment horizontal="left" vertical="center" wrapText="1"/>
    </xf>
    <xf numFmtId="0" fontId="72" fillId="35" borderId="13" xfId="0" applyFont="1" applyFill="1" applyBorder="1" applyAlignment="1">
      <alignment/>
    </xf>
    <xf numFmtId="0" fontId="72" fillId="35" borderId="10" xfId="0" applyFont="1" applyFill="1" applyBorder="1" applyAlignment="1">
      <alignment/>
    </xf>
    <xf numFmtId="1" fontId="72" fillId="35" borderId="12" xfId="0" applyNumberFormat="1" applyFont="1" applyFill="1" applyBorder="1" applyAlignment="1">
      <alignment/>
    </xf>
    <xf numFmtId="1" fontId="72" fillId="35" borderId="12" xfId="53" applyNumberFormat="1" applyFont="1" applyFill="1" applyBorder="1" applyAlignment="1">
      <alignment/>
    </xf>
    <xf numFmtId="1" fontId="83" fillId="35" borderId="12" xfId="0" applyNumberFormat="1" applyFont="1" applyFill="1" applyBorder="1" applyAlignment="1">
      <alignment/>
    </xf>
    <xf numFmtId="1" fontId="74" fillId="36" borderId="12" xfId="0" applyNumberFormat="1" applyFont="1" applyFill="1" applyBorder="1" applyAlignment="1">
      <alignment/>
    </xf>
    <xf numFmtId="1" fontId="74" fillId="36" borderId="12" xfId="53" applyNumberFormat="1" applyFont="1" applyFill="1" applyBorder="1" applyAlignment="1">
      <alignment/>
    </xf>
    <xf numFmtId="1" fontId="72" fillId="36" borderId="12" xfId="0" applyNumberFormat="1" applyFont="1" applyFill="1" applyBorder="1" applyAlignment="1">
      <alignment/>
    </xf>
    <xf numFmtId="1" fontId="72" fillId="36" borderId="12" xfId="53" applyNumberFormat="1" applyFont="1" applyFill="1" applyBorder="1" applyAlignment="1">
      <alignment/>
    </xf>
    <xf numFmtId="1" fontId="73" fillId="35" borderId="12" xfId="0" applyNumberFormat="1" applyFont="1" applyFill="1" applyBorder="1" applyAlignment="1">
      <alignment/>
    </xf>
    <xf numFmtId="1" fontId="73" fillId="35" borderId="12" xfId="53" applyNumberFormat="1" applyFont="1" applyFill="1" applyBorder="1" applyAlignment="1">
      <alignment/>
    </xf>
    <xf numFmtId="1" fontId="72" fillId="38" borderId="12" xfId="0" applyNumberFormat="1" applyFont="1" applyFill="1" applyBorder="1" applyAlignment="1">
      <alignment/>
    </xf>
    <xf numFmtId="1" fontId="72" fillId="38" borderId="12" xfId="53" applyNumberFormat="1" applyFont="1" applyFill="1" applyBorder="1" applyAlignment="1">
      <alignment/>
    </xf>
    <xf numFmtId="1" fontId="73" fillId="35" borderId="13" xfId="0" applyNumberFormat="1" applyFont="1" applyFill="1" applyBorder="1" applyAlignment="1">
      <alignment/>
    </xf>
    <xf numFmtId="1" fontId="73" fillId="35" borderId="13" xfId="53" applyNumberFormat="1" applyFont="1" applyFill="1" applyBorder="1" applyAlignment="1">
      <alignment/>
    </xf>
    <xf numFmtId="1" fontId="73" fillId="35" borderId="10" xfId="0" applyNumberFormat="1" applyFont="1" applyFill="1" applyBorder="1" applyAlignment="1">
      <alignment/>
    </xf>
    <xf numFmtId="1" fontId="77" fillId="36" borderId="15" xfId="0" applyNumberFormat="1" applyFont="1" applyFill="1" applyBorder="1" applyAlignment="1">
      <alignment/>
    </xf>
    <xf numFmtId="1" fontId="77" fillId="36" borderId="15" xfId="53" applyNumberFormat="1" applyFont="1" applyFill="1" applyBorder="1" applyAlignment="1">
      <alignment/>
    </xf>
    <xf numFmtId="1" fontId="75" fillId="37" borderId="12" xfId="0" applyNumberFormat="1" applyFont="1" applyFill="1" applyBorder="1" applyAlignment="1">
      <alignment/>
    </xf>
    <xf numFmtId="1" fontId="75" fillId="37" borderId="12" xfId="53" applyNumberFormat="1" applyFont="1" applyFill="1" applyBorder="1" applyAlignment="1">
      <alignment/>
    </xf>
    <xf numFmtId="1" fontId="72" fillId="37" borderId="12" xfId="0" applyNumberFormat="1" applyFont="1" applyFill="1" applyBorder="1" applyAlignment="1">
      <alignment/>
    </xf>
    <xf numFmtId="1" fontId="72" fillId="37" borderId="12" xfId="53" applyNumberFormat="1" applyFont="1" applyFill="1" applyBorder="1" applyAlignment="1">
      <alignment/>
    </xf>
    <xf numFmtId="1" fontId="72" fillId="35" borderId="13" xfId="0" applyNumberFormat="1" applyFont="1" applyFill="1" applyBorder="1" applyAlignment="1">
      <alignment/>
    </xf>
    <xf numFmtId="1" fontId="72" fillId="35" borderId="13" xfId="53" applyNumberFormat="1" applyFont="1" applyFill="1" applyBorder="1" applyAlignment="1">
      <alignment/>
    </xf>
    <xf numFmtId="1" fontId="72" fillId="35" borderId="10" xfId="0" applyNumberFormat="1" applyFont="1" applyFill="1" applyBorder="1" applyAlignment="1">
      <alignment/>
    </xf>
    <xf numFmtId="1" fontId="72" fillId="35" borderId="10" xfId="53" applyNumberFormat="1" applyFont="1" applyFill="1" applyBorder="1" applyAlignment="1">
      <alignment/>
    </xf>
    <xf numFmtId="1" fontId="73" fillId="35" borderId="10" xfId="53" applyNumberFormat="1" applyFont="1" applyFill="1" applyBorder="1" applyAlignment="1">
      <alignment/>
    </xf>
    <xf numFmtId="1" fontId="74" fillId="36" borderId="19" xfId="0" applyNumberFormat="1" applyFont="1" applyFill="1" applyBorder="1" applyAlignment="1">
      <alignment/>
    </xf>
    <xf numFmtId="1" fontId="74" fillId="36" borderId="19" xfId="53" applyNumberFormat="1" applyFont="1" applyFill="1" applyBorder="1" applyAlignment="1">
      <alignment/>
    </xf>
    <xf numFmtId="1" fontId="75" fillId="37" borderId="14" xfId="0" applyNumberFormat="1" applyFont="1" applyFill="1" applyBorder="1" applyAlignment="1">
      <alignment/>
    </xf>
    <xf numFmtId="1" fontId="75" fillId="37" borderId="14" xfId="53" applyNumberFormat="1" applyFont="1" applyFill="1" applyBorder="1" applyAlignment="1">
      <alignment/>
    </xf>
    <xf numFmtId="1" fontId="73" fillId="37" borderId="12" xfId="0" applyNumberFormat="1" applyFont="1" applyFill="1" applyBorder="1" applyAlignment="1">
      <alignment/>
    </xf>
    <xf numFmtId="1" fontId="72" fillId="35" borderId="16" xfId="0" applyNumberFormat="1" applyFont="1" applyFill="1" applyBorder="1" applyAlignment="1">
      <alignment/>
    </xf>
    <xf numFmtId="1" fontId="72" fillId="35" borderId="16" xfId="53" applyNumberFormat="1" applyFont="1" applyFill="1" applyBorder="1" applyAlignment="1">
      <alignment/>
    </xf>
    <xf numFmtId="1" fontId="73" fillId="35" borderId="15" xfId="0" applyNumberFormat="1" applyFont="1" applyFill="1" applyBorder="1" applyAlignment="1">
      <alignment/>
    </xf>
    <xf numFmtId="1" fontId="73" fillId="35" borderId="15" xfId="53" applyNumberFormat="1" applyFont="1" applyFill="1" applyBorder="1" applyAlignment="1">
      <alignment/>
    </xf>
    <xf numFmtId="1" fontId="84" fillId="35" borderId="12" xfId="0" applyNumberFormat="1" applyFont="1" applyFill="1" applyBorder="1" applyAlignment="1">
      <alignment/>
    </xf>
    <xf numFmtId="1" fontId="84" fillId="35" borderId="12" xfId="53" applyNumberFormat="1" applyFont="1" applyFill="1" applyBorder="1" applyAlignment="1">
      <alignment/>
    </xf>
    <xf numFmtId="1" fontId="85" fillId="36" borderId="12" xfId="0" applyNumberFormat="1" applyFont="1" applyFill="1" applyBorder="1" applyAlignment="1">
      <alignment/>
    </xf>
    <xf numFmtId="1" fontId="85" fillId="36" borderId="12" xfId="53" applyNumberFormat="1" applyFont="1" applyFill="1" applyBorder="1" applyAlignment="1">
      <alignment/>
    </xf>
    <xf numFmtId="1" fontId="89" fillId="40" borderId="12" xfId="0" applyNumberFormat="1" applyFont="1" applyFill="1" applyBorder="1" applyAlignment="1">
      <alignment/>
    </xf>
    <xf numFmtId="1" fontId="89" fillId="40" borderId="12" xfId="53" applyNumberFormat="1" applyFont="1" applyFill="1" applyBorder="1" applyAlignment="1">
      <alignment/>
    </xf>
    <xf numFmtId="1" fontId="78" fillId="35" borderId="12" xfId="0" applyNumberFormat="1" applyFont="1" applyFill="1" applyBorder="1" applyAlignment="1">
      <alignment/>
    </xf>
    <xf numFmtId="1" fontId="78" fillId="35" borderId="12" xfId="53" applyNumberFormat="1" applyFont="1" applyFill="1" applyBorder="1" applyAlignment="1">
      <alignment/>
    </xf>
    <xf numFmtId="1" fontId="78" fillId="36" borderId="12" xfId="0" applyNumberFormat="1" applyFont="1" applyFill="1" applyBorder="1" applyAlignment="1">
      <alignment/>
    </xf>
    <xf numFmtId="1" fontId="86" fillId="37" borderId="12" xfId="53" applyNumberFormat="1" applyFont="1" applyFill="1" applyBorder="1" applyAlignment="1">
      <alignment/>
    </xf>
    <xf numFmtId="1" fontId="77" fillId="35" borderId="12" xfId="0" applyNumberFormat="1" applyFont="1" applyFill="1" applyBorder="1" applyAlignment="1">
      <alignment/>
    </xf>
    <xf numFmtId="1" fontId="77" fillId="35" borderId="12" xfId="53" applyNumberFormat="1" applyFont="1" applyFill="1" applyBorder="1" applyAlignment="1">
      <alignment/>
    </xf>
    <xf numFmtId="1" fontId="77" fillId="35" borderId="20" xfId="0" applyNumberFormat="1" applyFont="1" applyFill="1" applyBorder="1" applyAlignment="1">
      <alignment/>
    </xf>
    <xf numFmtId="1" fontId="75" fillId="37" borderId="20" xfId="0" applyNumberFormat="1" applyFont="1" applyFill="1" applyBorder="1" applyAlignment="1">
      <alignment/>
    </xf>
    <xf numFmtId="1" fontId="72" fillId="37" borderId="20" xfId="0" applyNumberFormat="1" applyFont="1" applyFill="1" applyBorder="1" applyAlignment="1">
      <alignment/>
    </xf>
    <xf numFmtId="1" fontId="72" fillId="35" borderId="20" xfId="0" applyNumberFormat="1" applyFont="1" applyFill="1" applyBorder="1" applyAlignment="1">
      <alignment/>
    </xf>
    <xf numFmtId="1" fontId="73" fillId="35" borderId="20" xfId="0" applyNumberFormat="1" applyFont="1" applyFill="1" applyBorder="1" applyAlignment="1">
      <alignment/>
    </xf>
    <xf numFmtId="1" fontId="72" fillId="35" borderId="24" xfId="0" applyNumberFormat="1" applyFont="1" applyFill="1" applyBorder="1" applyAlignment="1">
      <alignment/>
    </xf>
    <xf numFmtId="1" fontId="78" fillId="35" borderId="20" xfId="0" applyNumberFormat="1" applyFont="1" applyFill="1" applyBorder="1" applyAlignment="1">
      <alignment/>
    </xf>
    <xf numFmtId="1" fontId="72" fillId="35" borderId="21" xfId="0" applyNumberFormat="1" applyFont="1" applyFill="1" applyBorder="1" applyAlignment="1">
      <alignment/>
    </xf>
    <xf numFmtId="1" fontId="72" fillId="35" borderId="14" xfId="53" applyNumberFormat="1" applyFont="1" applyFill="1" applyBorder="1" applyAlignment="1">
      <alignment/>
    </xf>
    <xf numFmtId="1" fontId="72" fillId="0" borderId="23" xfId="0" applyNumberFormat="1" applyFont="1" applyBorder="1" applyAlignment="1">
      <alignment vertical="center"/>
    </xf>
    <xf numFmtId="1" fontId="73" fillId="0" borderId="13" xfId="0" applyNumberFormat="1" applyFont="1" applyBorder="1" applyAlignment="1">
      <alignment vertical="center"/>
    </xf>
    <xf numFmtId="1" fontId="73" fillId="0" borderId="10" xfId="0" applyNumberFormat="1" applyFont="1" applyBorder="1" applyAlignment="1">
      <alignment/>
    </xf>
    <xf numFmtId="0" fontId="18" fillId="0" borderId="12" xfId="0" applyFont="1" applyBorder="1" applyAlignment="1">
      <alignment/>
    </xf>
    <xf numFmtId="4" fontId="18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90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 quotePrefix="1">
      <alignment horizontal="center" vertical="center" wrapText="1"/>
    </xf>
    <xf numFmtId="0" fontId="5" fillId="0" borderId="25" xfId="0" applyNumberFormat="1" applyFont="1" applyBorder="1" applyAlignment="1" quotePrefix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 quotePrefix="1">
      <alignment horizontal="center" vertical="center" wrapText="1"/>
    </xf>
    <xf numFmtId="3" fontId="5" fillId="0" borderId="25" xfId="0" applyNumberFormat="1" applyFont="1" applyBorder="1" applyAlignment="1" quotePrefix="1">
      <alignment horizontal="center" vertical="center" wrapText="1"/>
    </xf>
    <xf numFmtId="3" fontId="13" fillId="0" borderId="10" xfId="0" applyNumberFormat="1" applyFont="1" applyBorder="1" applyAlignment="1" quotePrefix="1">
      <alignment horizontal="center" vertical="center"/>
    </xf>
    <xf numFmtId="0" fontId="14" fillId="0" borderId="11" xfId="0" applyNumberFormat="1" applyFont="1" applyBorder="1" applyAlignment="1" quotePrefix="1">
      <alignment horizontal="center" vertical="center" wrapText="1"/>
    </xf>
    <xf numFmtId="0" fontId="5" fillId="0" borderId="11" xfId="0" applyNumberFormat="1" applyFont="1" applyBorder="1" applyAlignment="1" quotePrefix="1">
      <alignment horizontal="center" vertical="center" wrapText="1"/>
    </xf>
    <xf numFmtId="0" fontId="5" fillId="0" borderId="25" xfId="0" applyNumberFormat="1" applyFont="1" applyBorder="1" applyAlignment="1" quotePrefix="1">
      <alignment horizontal="center" vertical="center" wrapText="1"/>
    </xf>
    <xf numFmtId="3" fontId="5" fillId="0" borderId="11" xfId="0" applyNumberFormat="1" applyFont="1" applyBorder="1" applyAlignment="1" quotePrefix="1">
      <alignment horizontal="center" vertical="center" wrapText="1"/>
    </xf>
    <xf numFmtId="3" fontId="5" fillId="0" borderId="25" xfId="0" applyNumberFormat="1" applyFont="1" applyBorder="1" applyAlignment="1" quotePrefix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91" fillId="0" borderId="0" xfId="0" applyFont="1" applyAlignment="1">
      <alignment horizontal="center" vertical="center" wrapText="1"/>
    </xf>
    <xf numFmtId="0" fontId="72" fillId="39" borderId="12" xfId="0" applyFont="1" applyFill="1" applyBorder="1" applyAlignment="1">
      <alignment horizontal="center" vertical="center" wrapText="1"/>
    </xf>
    <xf numFmtId="0" fontId="72" fillId="39" borderId="12" xfId="0" applyFont="1" applyFill="1" applyBorder="1" applyAlignment="1">
      <alignment horizontal="center" vertical="center"/>
    </xf>
    <xf numFmtId="0" fontId="87" fillId="39" borderId="12" xfId="0" applyFont="1" applyFill="1" applyBorder="1" applyAlignment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Lis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ijana\Documents\________DOKUMENTI%202021\Financijski%20plan%202021\Rebalans%20II\O&#352;%20Ivana%20Gunduli&#263;a%20rebalans%20II_s%20ostvarenje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Sheet1"/>
      <sheetName val="KONSOLIDIRANI"/>
      <sheetName val="Vanproračuna"/>
      <sheetName val="Vanproračunski_prihodi"/>
      <sheetName val="PLAN_RASHODA_I_IZDATAKA"/>
      <sheetName val="Asistenti_u_nastavi"/>
    </sheetNames>
    <sheetDataSet>
      <sheetData sheetId="2">
        <row r="83">
          <cell r="B83" t="str">
            <v>32212</v>
          </cell>
          <cell r="C83" t="str">
            <v>Literatura (publikacije, časopisi, glasila, knjige i ostalo)</v>
          </cell>
        </row>
        <row r="84">
          <cell r="B84" t="str">
            <v>32219</v>
          </cell>
          <cell r="C84" t="str">
            <v>Ostali materijal za potrebe redovnog poslovanja</v>
          </cell>
        </row>
        <row r="85">
          <cell r="B85" t="str">
            <v>32251</v>
          </cell>
          <cell r="C85" t="str">
            <v>Sitni inventar</v>
          </cell>
        </row>
        <row r="86">
          <cell r="B86" t="str">
            <v>32319</v>
          </cell>
          <cell r="C86" t="str">
            <v>Ostale usluge za komunikaciju i prijevoz</v>
          </cell>
        </row>
        <row r="87">
          <cell r="B87" t="str">
            <v>32321</v>
          </cell>
          <cell r="C87" t="str">
            <v>Usluge tekućeg i investicijskog održavanja građevinskih objekata</v>
          </cell>
        </row>
        <row r="88">
          <cell r="B88" t="str">
            <v>32322</v>
          </cell>
          <cell r="C88" t="str">
            <v>Usluge tekućeg i investicijskog održavanja postrojenja i opreme</v>
          </cell>
        </row>
        <row r="89">
          <cell r="B89">
            <v>32363</v>
          </cell>
          <cell r="C89" t="str">
            <v>Laboratorijske usluge</v>
          </cell>
        </row>
        <row r="90">
          <cell r="B90" t="str">
            <v>32931</v>
          </cell>
          <cell r="C90" t="str">
            <v>Reprezentacija</v>
          </cell>
        </row>
        <row r="91">
          <cell r="B91" t="str">
            <v>32999</v>
          </cell>
          <cell r="C91" t="str">
            <v>Ostali nespomenuti rashodi poslovanja</v>
          </cell>
        </row>
        <row r="92">
          <cell r="B92" t="str">
            <v>37219</v>
          </cell>
          <cell r="C92" t="str">
            <v>Ostale naknade iz proračuna u novcu</v>
          </cell>
        </row>
        <row r="93">
          <cell r="B93" t="str">
            <v>42211</v>
          </cell>
          <cell r="C93" t="str">
            <v>Računala i računalna oprema</v>
          </cell>
        </row>
        <row r="94">
          <cell r="B94" t="str">
            <v>42231</v>
          </cell>
          <cell r="C94" t="str">
            <v>Oprema za grijanje, ventilaciju i hlađenje</v>
          </cell>
        </row>
        <row r="95">
          <cell r="B95" t="str">
            <v>42273</v>
          </cell>
          <cell r="C95" t="str">
            <v>Oprema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zoomScale="85" zoomScaleNormal="85" zoomScalePageLayoutView="0" workbookViewId="0" topLeftCell="A85">
      <selection activeCell="L94" sqref="L94"/>
    </sheetView>
  </sheetViews>
  <sheetFormatPr defaultColWidth="9.140625" defaultRowHeight="12.75"/>
  <cols>
    <col min="1" max="1" width="11.57421875" style="2" customWidth="1"/>
    <col min="2" max="2" width="34.421875" style="2" customWidth="1"/>
    <col min="3" max="3" width="15.8515625" style="2" customWidth="1"/>
    <col min="4" max="4" width="17.140625" style="7" customWidth="1"/>
    <col min="5" max="5" width="17.00390625" style="7" customWidth="1"/>
    <col min="6" max="6" width="8.28125" style="7" customWidth="1"/>
    <col min="7" max="7" width="7.421875" style="2" customWidth="1"/>
    <col min="8" max="8" width="13.8515625" style="2" customWidth="1"/>
    <col min="9" max="14" width="15.140625" style="2" customWidth="1"/>
    <col min="15" max="15" width="16.7109375" style="2" hidden="1" customWidth="1"/>
    <col min="16" max="16" width="16.421875" style="2" hidden="1" customWidth="1"/>
    <col min="17" max="17" width="12.57421875" style="2" hidden="1" customWidth="1"/>
    <col min="18" max="18" width="15.140625" style="2" customWidth="1"/>
    <col min="19" max="16384" width="9.140625" style="2" customWidth="1"/>
  </cols>
  <sheetData>
    <row r="1" spans="1:9" ht="20.25">
      <c r="A1" s="270" t="s">
        <v>249</v>
      </c>
      <c r="B1" s="270"/>
      <c r="C1" s="270"/>
      <c r="D1" s="270"/>
      <c r="E1" s="270"/>
      <c r="F1" s="270"/>
      <c r="G1" s="1"/>
      <c r="H1" s="1"/>
      <c r="I1" s="1"/>
    </row>
    <row r="2" spans="1:9" ht="20.25">
      <c r="A2" s="289" t="s">
        <v>67</v>
      </c>
      <c r="B2" s="289"/>
      <c r="C2" s="289"/>
      <c r="D2" s="289"/>
      <c r="E2" s="289"/>
      <c r="F2" s="289"/>
      <c r="G2" s="289"/>
      <c r="H2" s="1"/>
      <c r="I2" s="1"/>
    </row>
    <row r="3" ht="13.5">
      <c r="C3" s="2" t="s">
        <v>211</v>
      </c>
    </row>
    <row r="4" spans="1:6" ht="20.25">
      <c r="A4" s="271" t="s">
        <v>19</v>
      </c>
      <c r="B4" s="271"/>
      <c r="C4" s="271"/>
      <c r="D4" s="271"/>
      <c r="E4" s="271"/>
      <c r="F4" s="271"/>
    </row>
    <row r="5" spans="1:6" s="4" customFormat="1" ht="14.25">
      <c r="A5" s="3"/>
      <c r="B5" s="276" t="s">
        <v>93</v>
      </c>
      <c r="C5" s="276"/>
      <c r="D5" s="276"/>
      <c r="E5" s="276"/>
      <c r="F5" s="276"/>
    </row>
    <row r="6" spans="1:7" ht="15.75" customHeight="1">
      <c r="A6" s="272" t="s">
        <v>20</v>
      </c>
      <c r="B6" s="274" t="s">
        <v>0</v>
      </c>
      <c r="C6" s="274" t="s">
        <v>250</v>
      </c>
      <c r="D6" s="285" t="s">
        <v>251</v>
      </c>
      <c r="E6" s="285" t="s">
        <v>252</v>
      </c>
      <c r="F6" s="285" t="s">
        <v>210</v>
      </c>
      <c r="G6" s="285" t="s">
        <v>209</v>
      </c>
    </row>
    <row r="7" spans="1:7" ht="27.75" customHeight="1">
      <c r="A7" s="273"/>
      <c r="B7" s="275"/>
      <c r="C7" s="275"/>
      <c r="D7" s="286"/>
      <c r="E7" s="286"/>
      <c r="F7" s="286"/>
      <c r="G7" s="286"/>
    </row>
    <row r="8" spans="1:7" ht="19.5" customHeight="1">
      <c r="A8" s="106">
        <v>1</v>
      </c>
      <c r="B8" s="107">
        <v>2</v>
      </c>
      <c r="C8" s="107">
        <v>3</v>
      </c>
      <c r="D8" s="108">
        <v>4</v>
      </c>
      <c r="E8" s="108">
        <v>5</v>
      </c>
      <c r="F8" s="108">
        <v>6</v>
      </c>
      <c r="G8" s="108">
        <v>7</v>
      </c>
    </row>
    <row r="9" spans="1:8" ht="27">
      <c r="A9" s="46">
        <v>67</v>
      </c>
      <c r="B9" s="47" t="s">
        <v>22</v>
      </c>
      <c r="C9" s="60">
        <f>SUM(C10)</f>
        <v>157956.19</v>
      </c>
      <c r="D9" s="60">
        <f>SUM(D10)</f>
        <v>413033</v>
      </c>
      <c r="E9" s="52">
        <f>SUM(E10)</f>
        <v>196720.55</v>
      </c>
      <c r="F9" s="168">
        <f>E9/C9*100</f>
        <v>124.5412098126702</v>
      </c>
      <c r="G9" s="168">
        <f>E9/D9*100</f>
        <v>47.62828878079959</v>
      </c>
      <c r="H9" s="27"/>
    </row>
    <row r="10" spans="1:8" ht="27">
      <c r="A10" s="46">
        <v>671</v>
      </c>
      <c r="B10" s="47" t="s">
        <v>213</v>
      </c>
      <c r="C10" s="60">
        <f>SUM(C11)</f>
        <v>157956.19</v>
      </c>
      <c r="D10" s="60">
        <f>SUM(D11:D12)</f>
        <v>413033</v>
      </c>
      <c r="E10" s="52">
        <f>SUM(E11)</f>
        <v>196720.55</v>
      </c>
      <c r="F10" s="168">
        <f>E10/C10*100</f>
        <v>124.5412098126702</v>
      </c>
      <c r="G10" s="168">
        <f>E10/D10*100</f>
        <v>47.62828878079959</v>
      </c>
      <c r="H10" s="27"/>
    </row>
    <row r="11" spans="1:8" ht="27">
      <c r="A11" s="31">
        <v>6711</v>
      </c>
      <c r="B11" s="32" t="s">
        <v>23</v>
      </c>
      <c r="C11" s="104">
        <v>157956.19</v>
      </c>
      <c r="D11" s="109">
        <v>391797</v>
      </c>
      <c r="E11" s="49">
        <v>196720.55</v>
      </c>
      <c r="F11" s="170"/>
      <c r="G11" s="170"/>
      <c r="H11" s="27"/>
    </row>
    <row r="12" spans="1:9" ht="41.25">
      <c r="A12" s="31">
        <v>6712</v>
      </c>
      <c r="B12" s="32" t="s">
        <v>24</v>
      </c>
      <c r="C12" s="104"/>
      <c r="D12" s="104">
        <v>21236</v>
      </c>
      <c r="E12" s="49"/>
      <c r="F12" s="170"/>
      <c r="G12" s="170"/>
      <c r="H12" s="28"/>
      <c r="I12" s="5"/>
    </row>
    <row r="13" spans="1:11" ht="41.25">
      <c r="A13" s="46">
        <v>66</v>
      </c>
      <c r="B13" s="47" t="s">
        <v>26</v>
      </c>
      <c r="C13" s="60">
        <f>SUM(C15)</f>
        <v>119.45</v>
      </c>
      <c r="D13" s="60">
        <f>SUM(D14:D15)</f>
        <v>1194</v>
      </c>
      <c r="E13" s="52">
        <f>SUM(E14:E15)</f>
        <v>12967.8</v>
      </c>
      <c r="F13" s="168">
        <f>E13/C13*100</f>
        <v>10856.257848472163</v>
      </c>
      <c r="G13" s="168">
        <f>E13/D13*100</f>
        <v>1086.0804020100502</v>
      </c>
      <c r="H13" s="27"/>
      <c r="K13" s="48"/>
    </row>
    <row r="14" spans="1:8" ht="27">
      <c r="A14" s="31">
        <v>661</v>
      </c>
      <c r="B14" s="32" t="s">
        <v>25</v>
      </c>
      <c r="C14" s="104"/>
      <c r="D14" s="104">
        <v>1075</v>
      </c>
      <c r="E14" s="49">
        <v>3078.79</v>
      </c>
      <c r="F14" s="170"/>
      <c r="G14" s="170"/>
      <c r="H14" s="27"/>
    </row>
    <row r="15" spans="1:8" ht="13.5">
      <c r="A15" s="31">
        <v>663</v>
      </c>
      <c r="B15" s="32" t="s">
        <v>69</v>
      </c>
      <c r="C15" s="104">
        <v>119.45</v>
      </c>
      <c r="D15" s="104">
        <v>119</v>
      </c>
      <c r="E15" s="49">
        <v>9889.01</v>
      </c>
      <c r="F15" s="170"/>
      <c r="G15" s="170"/>
      <c r="H15" s="27"/>
    </row>
    <row r="16" spans="1:8" ht="13.5">
      <c r="A16" s="46">
        <v>65</v>
      </c>
      <c r="B16" s="47" t="s">
        <v>216</v>
      </c>
      <c r="C16" s="60">
        <f>SUM(C17)</f>
        <v>27337.510000000002</v>
      </c>
      <c r="D16" s="60">
        <f>SUM(D17)</f>
        <v>47276</v>
      </c>
      <c r="E16" s="52">
        <f>SUM(E17)</f>
        <v>25625.69</v>
      </c>
      <c r="F16" s="168">
        <f>E16/C16*100</f>
        <v>93.73820073591193</v>
      </c>
      <c r="G16" s="168">
        <f>SUM(E16/D16*100)</f>
        <v>54.20443776969286</v>
      </c>
      <c r="H16" s="27"/>
    </row>
    <row r="17" spans="1:16" s="8" customFormat="1" ht="13.5">
      <c r="A17" s="46">
        <v>652</v>
      </c>
      <c r="B17" s="47" t="s">
        <v>27</v>
      </c>
      <c r="C17" s="60">
        <f>SUM(C18:C21)</f>
        <v>27337.510000000002</v>
      </c>
      <c r="D17" s="60">
        <f>SUM(D18:D19)</f>
        <v>47276</v>
      </c>
      <c r="E17" s="53">
        <f>SUM(E18:E21)</f>
        <v>25625.69</v>
      </c>
      <c r="F17" s="168">
        <v>93.74</v>
      </c>
      <c r="G17" s="168">
        <v>54.2</v>
      </c>
      <c r="H17" s="29"/>
      <c r="I17" s="20"/>
      <c r="J17" s="20"/>
      <c r="K17" s="20"/>
      <c r="L17" s="17"/>
      <c r="M17" s="18"/>
      <c r="N17" s="18"/>
      <c r="O17" s="9"/>
      <c r="P17" s="9"/>
    </row>
    <row r="18" spans="1:16" s="12" customFormat="1" ht="27" customHeight="1">
      <c r="A18" s="31">
        <v>65264</v>
      </c>
      <c r="B18" s="32" t="s">
        <v>28</v>
      </c>
      <c r="C18" s="104">
        <v>27169.95</v>
      </c>
      <c r="D18" s="104">
        <v>46400</v>
      </c>
      <c r="E18" s="51">
        <v>24981.4</v>
      </c>
      <c r="F18" s="170"/>
      <c r="G18" s="170"/>
      <c r="H18" s="30"/>
      <c r="I18" s="6"/>
      <c r="J18" s="6"/>
      <c r="K18" s="6"/>
      <c r="L18" s="10"/>
      <c r="M18" s="10"/>
      <c r="N18" s="6"/>
      <c r="O18" s="11"/>
      <c r="P18" s="11"/>
    </row>
    <row r="19" spans="1:16" s="12" customFormat="1" ht="24.75" customHeight="1">
      <c r="A19" s="31">
        <v>65267</v>
      </c>
      <c r="B19" s="32" t="s">
        <v>89</v>
      </c>
      <c r="C19" s="104">
        <v>87.93</v>
      </c>
      <c r="D19" s="104">
        <v>876</v>
      </c>
      <c r="E19" s="51">
        <v>564.67</v>
      </c>
      <c r="F19" s="170"/>
      <c r="G19" s="170"/>
      <c r="H19" s="30"/>
      <c r="I19" s="6"/>
      <c r="J19" s="6"/>
      <c r="K19" s="6"/>
      <c r="L19" s="10"/>
      <c r="M19" s="10"/>
      <c r="N19" s="6"/>
      <c r="O19" s="11"/>
      <c r="P19" s="11"/>
    </row>
    <row r="20" spans="1:16" s="12" customFormat="1" ht="16.5" customHeight="1">
      <c r="A20" s="31">
        <v>65268</v>
      </c>
      <c r="B20" s="32" t="s">
        <v>90</v>
      </c>
      <c r="C20" s="104"/>
      <c r="D20" s="104"/>
      <c r="E20" s="51"/>
      <c r="F20" s="170"/>
      <c r="G20" s="170"/>
      <c r="H20" s="30"/>
      <c r="I20" s="6"/>
      <c r="J20" s="6"/>
      <c r="K20" s="6"/>
      <c r="L20" s="10"/>
      <c r="M20" s="10"/>
      <c r="N20" s="6"/>
      <c r="O20" s="11"/>
      <c r="P20" s="11"/>
    </row>
    <row r="21" spans="1:16" s="12" customFormat="1" ht="29.25" customHeight="1">
      <c r="A21" s="31">
        <v>65269</v>
      </c>
      <c r="B21" s="32" t="s">
        <v>68</v>
      </c>
      <c r="C21" s="104">
        <v>79.63</v>
      </c>
      <c r="D21" s="104"/>
      <c r="E21" s="51">
        <v>79.62</v>
      </c>
      <c r="F21" s="170"/>
      <c r="G21" s="170"/>
      <c r="H21" s="30"/>
      <c r="I21" s="6"/>
      <c r="J21" s="6"/>
      <c r="K21" s="6"/>
      <c r="L21" s="10"/>
      <c r="M21" s="10"/>
      <c r="N21" s="6"/>
      <c r="O21" s="11"/>
      <c r="P21" s="11"/>
    </row>
    <row r="22" spans="1:16" s="12" customFormat="1" ht="14.25">
      <c r="A22" s="46">
        <v>64</v>
      </c>
      <c r="B22" s="47" t="s">
        <v>85</v>
      </c>
      <c r="C22" s="60">
        <f aca="true" t="shared" si="0" ref="C22:E23">SUM(C23)</f>
        <v>0.05</v>
      </c>
      <c r="D22" s="60">
        <f t="shared" si="0"/>
        <v>13</v>
      </c>
      <c r="E22" s="50">
        <f t="shared" si="0"/>
        <v>0.01</v>
      </c>
      <c r="F22" s="168">
        <f>E22/C22*100</f>
        <v>20</v>
      </c>
      <c r="G22" s="168">
        <f>E22/D22*100</f>
        <v>0.07692307692307693</v>
      </c>
      <c r="H22" s="30"/>
      <c r="I22" s="6"/>
      <c r="J22" s="6"/>
      <c r="K22" s="6"/>
      <c r="L22" s="10"/>
      <c r="M22" s="10"/>
      <c r="N22" s="6"/>
      <c r="O22" s="11"/>
      <c r="P22" s="11"/>
    </row>
    <row r="23" spans="1:16" s="12" customFormat="1" ht="14.25">
      <c r="A23" s="46">
        <v>641</v>
      </c>
      <c r="B23" s="47" t="s">
        <v>215</v>
      </c>
      <c r="C23" s="60">
        <f t="shared" si="0"/>
        <v>0.05</v>
      </c>
      <c r="D23" s="60">
        <f t="shared" si="0"/>
        <v>13</v>
      </c>
      <c r="E23" s="50">
        <f t="shared" si="0"/>
        <v>0.01</v>
      </c>
      <c r="F23" s="168">
        <v>200</v>
      </c>
      <c r="G23" s="168">
        <v>0.08</v>
      </c>
      <c r="H23" s="30"/>
      <c r="I23" s="6"/>
      <c r="J23" s="6"/>
      <c r="K23" s="6"/>
      <c r="L23" s="10"/>
      <c r="M23" s="10"/>
      <c r="N23" s="6"/>
      <c r="O23" s="11"/>
      <c r="P23" s="11"/>
    </row>
    <row r="24" spans="1:16" s="12" customFormat="1" ht="27">
      <c r="A24" s="31">
        <v>6413</v>
      </c>
      <c r="B24" s="32" t="s">
        <v>86</v>
      </c>
      <c r="C24" s="104">
        <v>0.05</v>
      </c>
      <c r="D24" s="104">
        <v>13</v>
      </c>
      <c r="E24" s="51">
        <v>0.01</v>
      </c>
      <c r="F24" s="170"/>
      <c r="G24" s="170"/>
      <c r="H24" s="30"/>
      <c r="I24" s="6"/>
      <c r="J24" s="6"/>
      <c r="K24" s="6"/>
      <c r="L24" s="10"/>
      <c r="M24" s="10"/>
      <c r="N24" s="6"/>
      <c r="O24" s="11"/>
      <c r="P24" s="11"/>
    </row>
    <row r="25" spans="1:8" ht="27">
      <c r="A25" s="46">
        <v>63</v>
      </c>
      <c r="B25" s="47" t="s">
        <v>21</v>
      </c>
      <c r="C25" s="60">
        <f>SUM(C27)</f>
        <v>734410.58</v>
      </c>
      <c r="D25" s="60">
        <f>SUM(D26)</f>
        <v>1580388</v>
      </c>
      <c r="E25" s="52">
        <f>SUM(E26)</f>
        <v>870909.68</v>
      </c>
      <c r="F25" s="168">
        <f>E25/C25*100</f>
        <v>118.58621099930234</v>
      </c>
      <c r="G25" s="168">
        <f>E25/D25*100</f>
        <v>55.107333135913464</v>
      </c>
      <c r="H25" s="27"/>
    </row>
    <row r="26" spans="1:8" ht="27">
      <c r="A26" s="46">
        <v>636</v>
      </c>
      <c r="B26" s="47" t="s">
        <v>214</v>
      </c>
      <c r="C26" s="60">
        <f>SUM(C27)</f>
        <v>734410.58</v>
      </c>
      <c r="D26" s="60">
        <f>SUM(D27+D28)</f>
        <v>1580388</v>
      </c>
      <c r="E26" s="52">
        <f>SUM(E27)</f>
        <v>870909.68</v>
      </c>
      <c r="F26" s="168">
        <v>118.59</v>
      </c>
      <c r="G26" s="168">
        <v>55.11</v>
      </c>
      <c r="H26" s="27"/>
    </row>
    <row r="27" spans="1:8" ht="26.25" customHeight="1">
      <c r="A27" s="31">
        <v>6361</v>
      </c>
      <c r="B27" s="32" t="s">
        <v>29</v>
      </c>
      <c r="C27" s="104">
        <v>734410.58</v>
      </c>
      <c r="D27" s="104">
        <v>1558754</v>
      </c>
      <c r="E27" s="49">
        <v>870909.68</v>
      </c>
      <c r="F27" s="170"/>
      <c r="G27" s="170"/>
      <c r="H27" s="27"/>
    </row>
    <row r="28" spans="1:8" ht="42.75" customHeight="1">
      <c r="A28" s="31">
        <v>6362</v>
      </c>
      <c r="B28" s="32" t="s">
        <v>94</v>
      </c>
      <c r="C28" s="104">
        <v>0</v>
      </c>
      <c r="D28" s="104">
        <v>21634</v>
      </c>
      <c r="E28" s="49"/>
      <c r="F28" s="170"/>
      <c r="G28" s="170"/>
      <c r="H28" s="27"/>
    </row>
    <row r="29" spans="1:8" ht="27">
      <c r="A29" s="46">
        <v>72</v>
      </c>
      <c r="B29" s="47" t="s">
        <v>95</v>
      </c>
      <c r="C29" s="60">
        <f>SUM(C31)</f>
        <v>63.73</v>
      </c>
      <c r="D29" s="60">
        <f>SUM(D30)</f>
        <v>133</v>
      </c>
      <c r="E29" s="52">
        <f>SUM(E30)</f>
        <v>89.72</v>
      </c>
      <c r="F29" s="168">
        <f>E29/C29*100</f>
        <v>140.7814216224698</v>
      </c>
      <c r="G29" s="168">
        <f>E29/D29*100</f>
        <v>67.45864661654136</v>
      </c>
      <c r="H29" s="27"/>
    </row>
    <row r="30" spans="1:8" ht="13.5">
      <c r="A30" s="46">
        <v>721</v>
      </c>
      <c r="B30" s="47"/>
      <c r="C30" s="60">
        <f>SUM(C31)</f>
        <v>63.73</v>
      </c>
      <c r="D30" s="60">
        <f>SUM(D31)</f>
        <v>133</v>
      </c>
      <c r="E30" s="52">
        <f>SUM(E31)</f>
        <v>89.72</v>
      </c>
      <c r="F30" s="168">
        <v>140.78</v>
      </c>
      <c r="G30" s="168">
        <v>67.46</v>
      </c>
      <c r="H30" s="27"/>
    </row>
    <row r="31" spans="1:8" ht="13.5">
      <c r="A31" s="31">
        <v>7211</v>
      </c>
      <c r="B31" s="32" t="s">
        <v>96</v>
      </c>
      <c r="C31" s="104">
        <v>63.73</v>
      </c>
      <c r="D31" s="104">
        <v>133</v>
      </c>
      <c r="E31" s="49">
        <v>89.72</v>
      </c>
      <c r="F31" s="170"/>
      <c r="G31" s="170"/>
      <c r="H31" s="27"/>
    </row>
    <row r="32" spans="1:8" ht="13.5">
      <c r="A32" s="46">
        <v>92</v>
      </c>
      <c r="B32" s="47" t="s">
        <v>99</v>
      </c>
      <c r="C32" s="60">
        <f>SUM(C33)</f>
        <v>919.26</v>
      </c>
      <c r="D32" s="60"/>
      <c r="E32" s="52">
        <f>SUM(E33)</f>
        <v>1733.36</v>
      </c>
      <c r="F32" s="168">
        <f>E32/C32*100</f>
        <v>188.56036377085917</v>
      </c>
      <c r="G32" s="168">
        <v>0</v>
      </c>
      <c r="H32" s="27"/>
    </row>
    <row r="33" spans="1:8" ht="13.5">
      <c r="A33" s="31">
        <v>922</v>
      </c>
      <c r="B33" s="32" t="s">
        <v>100</v>
      </c>
      <c r="C33" s="104">
        <v>919.26</v>
      </c>
      <c r="D33" s="104"/>
      <c r="E33" s="49">
        <v>1733.36</v>
      </c>
      <c r="F33" s="170"/>
      <c r="G33" s="170"/>
      <c r="H33" s="27"/>
    </row>
    <row r="34" spans="1:8" s="16" customFormat="1" ht="18">
      <c r="A34" s="281" t="s">
        <v>65</v>
      </c>
      <c r="B34" s="281"/>
      <c r="C34" s="105">
        <f>SUM(C9+C13+C16+C22+C25+C29+C32)</f>
        <v>920806.77</v>
      </c>
      <c r="D34" s="105">
        <f>SUM(D9+D13+D16+D22+D25+D29)</f>
        <v>2042037</v>
      </c>
      <c r="E34" s="61">
        <f>SUM(E32+E29+E25+E24+E16+E13+E9)</f>
        <v>1108046.81</v>
      </c>
      <c r="F34" s="170">
        <f>E34/C34*100</f>
        <v>120.3343465860921</v>
      </c>
      <c r="G34" s="170">
        <f>E34/D34*100</f>
        <v>54.26183805680309</v>
      </c>
      <c r="H34" s="33"/>
    </row>
    <row r="35" spans="1:8" ht="13.5">
      <c r="A35" s="34"/>
      <c r="B35" s="34"/>
      <c r="C35" s="35"/>
      <c r="D35" s="35"/>
      <c r="E35" s="35"/>
      <c r="F35" s="30"/>
      <c r="G35" s="30"/>
      <c r="H35" s="27"/>
    </row>
    <row r="36" spans="1:8" ht="2.25" customHeight="1">
      <c r="A36" s="27"/>
      <c r="B36" s="27"/>
      <c r="C36" s="27"/>
      <c r="D36" s="36"/>
      <c r="E36" s="36"/>
      <c r="F36" s="36"/>
      <c r="G36" s="27"/>
      <c r="H36" s="27"/>
    </row>
    <row r="37" spans="1:8" s="21" customFormat="1" ht="28.5" customHeight="1">
      <c r="A37" s="287" t="s">
        <v>18</v>
      </c>
      <c r="B37" s="287"/>
      <c r="C37" s="287"/>
      <c r="D37" s="287"/>
      <c r="E37" s="287"/>
      <c r="F37" s="287"/>
      <c r="G37" s="37"/>
      <c r="H37" s="27"/>
    </row>
    <row r="38" spans="1:8" s="21" customFormat="1" ht="15" customHeight="1">
      <c r="A38" s="283" t="s">
        <v>33</v>
      </c>
      <c r="B38" s="277" t="s">
        <v>0</v>
      </c>
      <c r="C38" s="277" t="s">
        <v>250</v>
      </c>
      <c r="D38" s="279" t="s">
        <v>251</v>
      </c>
      <c r="E38" s="279" t="s">
        <v>252</v>
      </c>
      <c r="F38" s="279" t="s">
        <v>30</v>
      </c>
      <c r="G38" s="279" t="s">
        <v>30</v>
      </c>
      <c r="H38" s="27"/>
    </row>
    <row r="39" spans="1:8" s="21" customFormat="1" ht="33.75" customHeight="1">
      <c r="A39" s="284"/>
      <c r="B39" s="278"/>
      <c r="C39" s="278"/>
      <c r="D39" s="280"/>
      <c r="E39" s="280"/>
      <c r="F39" s="280"/>
      <c r="G39" s="280"/>
      <c r="H39" s="27"/>
    </row>
    <row r="40" spans="1:8" s="21" customFormat="1" ht="21.75" customHeight="1">
      <c r="A40" s="282">
        <v>1</v>
      </c>
      <c r="B40" s="282"/>
      <c r="C40" s="38">
        <v>2</v>
      </c>
      <c r="D40" s="39">
        <v>3</v>
      </c>
      <c r="E40" s="39">
        <v>5</v>
      </c>
      <c r="F40" s="39" t="s">
        <v>31</v>
      </c>
      <c r="G40" s="39" t="s">
        <v>32</v>
      </c>
      <c r="H40" s="27"/>
    </row>
    <row r="41" spans="1:8" s="21" customFormat="1" ht="21.75" customHeight="1">
      <c r="A41" s="206">
        <v>3</v>
      </c>
      <c r="B41" s="164" t="s">
        <v>217</v>
      </c>
      <c r="C41" s="165">
        <f>SUM(C42+C52+C82+C87)</f>
        <v>916057.0900000002</v>
      </c>
      <c r="D41" s="166">
        <f>SUM(D42+D52+D82+D87)</f>
        <v>1997456</v>
      </c>
      <c r="E41" s="166">
        <v>1094056.61</v>
      </c>
      <c r="F41" s="167">
        <f>E41/C41*100</f>
        <v>119.43105096211852</v>
      </c>
      <c r="G41" s="167">
        <f>E41/C41*100</f>
        <v>119.43105096211852</v>
      </c>
      <c r="H41" s="27"/>
    </row>
    <row r="42" spans="1:8" s="22" customFormat="1" ht="15" customHeight="1">
      <c r="A42" s="110">
        <v>31</v>
      </c>
      <c r="B42" s="111" t="s">
        <v>1</v>
      </c>
      <c r="C42" s="60">
        <f>SUM(C43+C47+C49)</f>
        <v>806201.2300000001</v>
      </c>
      <c r="D42" s="60">
        <f>SUM(D43+D47+D49)</f>
        <v>1705701</v>
      </c>
      <c r="E42" s="56">
        <v>915013.34</v>
      </c>
      <c r="F42" s="168">
        <f>E42/C42*100</f>
        <v>113.49689208487067</v>
      </c>
      <c r="G42" s="168">
        <f>E42/D42*100</f>
        <v>53.64441599084482</v>
      </c>
      <c r="H42" s="40"/>
    </row>
    <row r="43" spans="1:8" s="22" customFormat="1" ht="15" customHeight="1">
      <c r="A43" s="43">
        <v>311</v>
      </c>
      <c r="B43" s="44" t="s">
        <v>2</v>
      </c>
      <c r="C43" s="161">
        <f>SUM(C44:C46)</f>
        <v>673198.01</v>
      </c>
      <c r="D43" s="161">
        <v>1407644</v>
      </c>
      <c r="E43" s="55">
        <v>755152.8</v>
      </c>
      <c r="F43" s="169">
        <f>E43/C43*100</f>
        <v>112.17395012798687</v>
      </c>
      <c r="G43" s="169">
        <f>E43/D43*100</f>
        <v>53.64657541253328</v>
      </c>
      <c r="H43" s="40"/>
    </row>
    <row r="44" spans="1:8" s="21" customFormat="1" ht="15" customHeight="1">
      <c r="A44" s="41">
        <v>3111</v>
      </c>
      <c r="B44" s="32" t="s">
        <v>34</v>
      </c>
      <c r="C44" s="104">
        <v>659863.66</v>
      </c>
      <c r="D44" s="104"/>
      <c r="E44" s="54">
        <v>739679.4</v>
      </c>
      <c r="F44" s="170"/>
      <c r="G44" s="170"/>
      <c r="H44" s="27"/>
    </row>
    <row r="45" spans="1:8" s="21" customFormat="1" ht="15" customHeight="1">
      <c r="A45" s="41">
        <v>3113</v>
      </c>
      <c r="B45" s="32" t="s">
        <v>91</v>
      </c>
      <c r="C45" s="104">
        <v>2812.14</v>
      </c>
      <c r="D45" s="104"/>
      <c r="E45" s="54">
        <v>3405.89</v>
      </c>
      <c r="F45" s="170"/>
      <c r="G45" s="170"/>
      <c r="H45" s="27"/>
    </row>
    <row r="46" spans="1:8" s="21" customFormat="1" ht="15" customHeight="1">
      <c r="A46" s="41">
        <v>3114</v>
      </c>
      <c r="B46" s="32" t="s">
        <v>92</v>
      </c>
      <c r="C46" s="104">
        <v>10522.21</v>
      </c>
      <c r="D46" s="104"/>
      <c r="E46" s="54">
        <v>12067.51</v>
      </c>
      <c r="F46" s="170"/>
      <c r="G46" s="170"/>
      <c r="H46" s="27"/>
    </row>
    <row r="47" spans="1:8" s="22" customFormat="1" ht="14.25">
      <c r="A47" s="43">
        <v>312</v>
      </c>
      <c r="B47" s="44" t="s">
        <v>3</v>
      </c>
      <c r="C47" s="161">
        <f>SUM(C48)</f>
        <v>23622.3</v>
      </c>
      <c r="D47" s="161">
        <v>65659</v>
      </c>
      <c r="E47" s="55">
        <v>36491.64</v>
      </c>
      <c r="F47" s="169">
        <f>E47/C47*100</f>
        <v>154.4796230680332</v>
      </c>
      <c r="G47" s="169">
        <f>E47/D47*100</f>
        <v>55.57751412601471</v>
      </c>
      <c r="H47" s="40"/>
    </row>
    <row r="48" spans="1:8" s="21" customFormat="1" ht="13.5">
      <c r="A48" s="41" t="s">
        <v>45</v>
      </c>
      <c r="B48" s="42" t="s">
        <v>3</v>
      </c>
      <c r="C48" s="104">
        <v>23622.3</v>
      </c>
      <c r="D48" s="104"/>
      <c r="E48" s="54">
        <v>36491.64</v>
      </c>
      <c r="F48" s="170"/>
      <c r="G48" s="170"/>
      <c r="H48" s="27"/>
    </row>
    <row r="49" spans="1:8" s="22" customFormat="1" ht="14.25">
      <c r="A49" s="43">
        <v>313</v>
      </c>
      <c r="B49" s="44" t="s">
        <v>4</v>
      </c>
      <c r="C49" s="161">
        <f>SUM(C50)</f>
        <v>109380.92</v>
      </c>
      <c r="D49" s="161">
        <v>232398</v>
      </c>
      <c r="E49" s="55">
        <v>123368.9</v>
      </c>
      <c r="F49" s="169">
        <f>E49/C49*100</f>
        <v>112.78831810886211</v>
      </c>
      <c r="G49" s="169">
        <f>E49/D49*100</f>
        <v>53.08518145595057</v>
      </c>
      <c r="H49" s="40"/>
    </row>
    <row r="50" spans="1:8" s="21" customFormat="1" ht="27">
      <c r="A50" s="41">
        <v>3132</v>
      </c>
      <c r="B50" s="42" t="s">
        <v>35</v>
      </c>
      <c r="C50" s="104">
        <v>109380.92</v>
      </c>
      <c r="D50" s="104"/>
      <c r="E50" s="54">
        <v>123368.9</v>
      </c>
      <c r="F50" s="170"/>
      <c r="G50" s="170"/>
      <c r="H50" s="27"/>
    </row>
    <row r="51" spans="1:8" s="21" customFormat="1" ht="27">
      <c r="A51" s="41">
        <v>3133</v>
      </c>
      <c r="B51" s="42" t="s">
        <v>36</v>
      </c>
      <c r="C51" s="104">
        <v>0</v>
      </c>
      <c r="D51" s="104"/>
      <c r="E51" s="54"/>
      <c r="F51" s="170"/>
      <c r="G51" s="170"/>
      <c r="H51" s="27"/>
    </row>
    <row r="52" spans="1:8" s="22" customFormat="1" ht="14.25">
      <c r="A52" s="110">
        <v>32</v>
      </c>
      <c r="B52" s="111" t="s">
        <v>5</v>
      </c>
      <c r="C52" s="60">
        <f>SUM(C53+C57+C64+C73+C75)</f>
        <v>100591.69</v>
      </c>
      <c r="D52" s="60">
        <f>SUM(D53+D57+D64+D73+D75)</f>
        <v>218010</v>
      </c>
      <c r="E52" s="56">
        <v>165643.92</v>
      </c>
      <c r="F52" s="168">
        <f>E52/C52*100</f>
        <v>164.66958652349913</v>
      </c>
      <c r="G52" s="168">
        <f>E52/D52*100</f>
        <v>75.97996422182469</v>
      </c>
      <c r="H52" s="40"/>
    </row>
    <row r="53" spans="1:8" s="22" customFormat="1" ht="14.25">
      <c r="A53" s="43">
        <v>321</v>
      </c>
      <c r="B53" s="44" t="s">
        <v>6</v>
      </c>
      <c r="C53" s="161">
        <f>SUM(C54:C56)</f>
        <v>23659.27</v>
      </c>
      <c r="D53" s="161">
        <v>46559</v>
      </c>
      <c r="E53" s="55">
        <v>26472.68</v>
      </c>
      <c r="F53" s="169">
        <f>E53/C53*100</f>
        <v>111.89136435739564</v>
      </c>
      <c r="G53" s="169">
        <f>E53/D53*100</f>
        <v>56.85835176872356</v>
      </c>
      <c r="H53" s="40"/>
    </row>
    <row r="54" spans="1:8" s="21" customFormat="1" ht="13.5">
      <c r="A54" s="41" t="s">
        <v>37</v>
      </c>
      <c r="B54" s="42" t="s">
        <v>38</v>
      </c>
      <c r="C54" s="104">
        <v>2718.79</v>
      </c>
      <c r="D54" s="104"/>
      <c r="E54" s="54">
        <v>3277.18</v>
      </c>
      <c r="F54" s="170"/>
      <c r="G54" s="170"/>
      <c r="H54" s="27"/>
    </row>
    <row r="55" spans="1:8" s="21" customFormat="1" ht="27">
      <c r="A55" s="41" t="s">
        <v>39</v>
      </c>
      <c r="B55" s="42" t="s">
        <v>7</v>
      </c>
      <c r="C55" s="104">
        <v>18095.52</v>
      </c>
      <c r="D55" s="104"/>
      <c r="E55" s="54">
        <v>22958</v>
      </c>
      <c r="F55" s="170"/>
      <c r="G55" s="170"/>
      <c r="H55" s="27"/>
    </row>
    <row r="56" spans="1:8" s="21" customFormat="1" ht="13.5">
      <c r="A56" s="41">
        <v>3213</v>
      </c>
      <c r="B56" s="42" t="s">
        <v>70</v>
      </c>
      <c r="C56" s="104">
        <v>2844.96</v>
      </c>
      <c r="D56" s="104"/>
      <c r="E56" s="54">
        <v>237.5</v>
      </c>
      <c r="F56" s="170"/>
      <c r="G56" s="170"/>
      <c r="H56" s="27"/>
    </row>
    <row r="57" spans="1:8" s="22" customFormat="1" ht="14.25">
      <c r="A57" s="43">
        <v>322</v>
      </c>
      <c r="B57" s="44" t="s">
        <v>8</v>
      </c>
      <c r="C57" s="161">
        <f>SUM(C58:C63)</f>
        <v>43935.350000000006</v>
      </c>
      <c r="D57" s="161">
        <v>97766</v>
      </c>
      <c r="E57" s="55">
        <v>99021.37</v>
      </c>
      <c r="F57" s="169">
        <f>E57/C57*100</f>
        <v>225.3797227062035</v>
      </c>
      <c r="G57" s="169">
        <f>E57/D57*100</f>
        <v>101.28405580672218</v>
      </c>
      <c r="H57" s="40"/>
    </row>
    <row r="58" spans="1:8" s="21" customFormat="1" ht="21.75" customHeight="1">
      <c r="A58" s="41" t="s">
        <v>40</v>
      </c>
      <c r="B58" s="42" t="s">
        <v>9</v>
      </c>
      <c r="C58" s="104">
        <v>7284.79</v>
      </c>
      <c r="D58" s="104"/>
      <c r="E58" s="54">
        <v>13059.67</v>
      </c>
      <c r="F58" s="170"/>
      <c r="G58" s="170"/>
      <c r="H58" s="27"/>
    </row>
    <row r="59" spans="1:8" s="21" customFormat="1" ht="13.5">
      <c r="A59" s="41">
        <v>3222</v>
      </c>
      <c r="B59" s="42" t="s">
        <v>71</v>
      </c>
      <c r="C59" s="104">
        <v>22735.95</v>
      </c>
      <c r="D59" s="104"/>
      <c r="E59" s="54">
        <v>69231.87</v>
      </c>
      <c r="F59" s="170"/>
      <c r="G59" s="170"/>
      <c r="H59" s="27"/>
    </row>
    <row r="60" spans="1:8" s="21" customFormat="1" ht="13.5">
      <c r="A60" s="41" t="s">
        <v>41</v>
      </c>
      <c r="B60" s="42" t="s">
        <v>42</v>
      </c>
      <c r="C60" s="104">
        <v>11759.06</v>
      </c>
      <c r="D60" s="104"/>
      <c r="E60" s="54">
        <v>14877.16</v>
      </c>
      <c r="F60" s="170"/>
      <c r="G60" s="170"/>
      <c r="H60" s="27"/>
    </row>
    <row r="61" spans="1:8" s="21" customFormat="1" ht="27">
      <c r="A61" s="41" t="s">
        <v>43</v>
      </c>
      <c r="B61" s="42" t="s">
        <v>44</v>
      </c>
      <c r="C61" s="104">
        <v>1633.5</v>
      </c>
      <c r="D61" s="104"/>
      <c r="E61" s="54">
        <v>1543.78</v>
      </c>
      <c r="F61" s="170"/>
      <c r="G61" s="170"/>
      <c r="H61" s="27"/>
    </row>
    <row r="62" spans="1:8" s="21" customFormat="1" ht="13.5">
      <c r="A62" s="41">
        <v>3225</v>
      </c>
      <c r="B62" s="42" t="s">
        <v>72</v>
      </c>
      <c r="C62" s="104">
        <v>522.05</v>
      </c>
      <c r="D62" s="104"/>
      <c r="E62" s="54">
        <v>182.95</v>
      </c>
      <c r="F62" s="170"/>
      <c r="G62" s="170"/>
      <c r="H62" s="27"/>
    </row>
    <row r="63" spans="1:8" s="21" customFormat="1" ht="13.5">
      <c r="A63" s="41">
        <v>3227</v>
      </c>
      <c r="B63" s="42" t="s">
        <v>73</v>
      </c>
      <c r="C63" s="104">
        <v>0</v>
      </c>
      <c r="D63" s="104"/>
      <c r="E63" s="54">
        <v>125.94</v>
      </c>
      <c r="F63" s="170"/>
      <c r="G63" s="170"/>
      <c r="H63" s="27"/>
    </row>
    <row r="64" spans="1:8" s="22" customFormat="1" ht="14.25">
      <c r="A64" s="43">
        <v>323</v>
      </c>
      <c r="B64" s="44" t="s">
        <v>10</v>
      </c>
      <c r="C64" s="161">
        <f>SUM(C65:C72)</f>
        <v>27828.81</v>
      </c>
      <c r="D64" s="161">
        <v>64554</v>
      </c>
      <c r="E64" s="55">
        <v>35133.68</v>
      </c>
      <c r="F64" s="169">
        <f>E64/C64*100</f>
        <v>126.24930782164239</v>
      </c>
      <c r="G64" s="169">
        <f>E64/D64*100</f>
        <v>54.425256374508166</v>
      </c>
      <c r="H64" s="40"/>
    </row>
    <row r="65" spans="1:8" s="21" customFormat="1" ht="13.5">
      <c r="A65" s="41" t="s">
        <v>46</v>
      </c>
      <c r="B65" s="42" t="s">
        <v>47</v>
      </c>
      <c r="C65" s="104">
        <v>2380.31</v>
      </c>
      <c r="D65" s="104"/>
      <c r="E65" s="54">
        <v>1389.86</v>
      </c>
      <c r="F65" s="170"/>
      <c r="G65" s="170"/>
      <c r="H65" s="27"/>
    </row>
    <row r="66" spans="1:8" s="21" customFormat="1" ht="15.75" customHeight="1">
      <c r="A66" s="41" t="s">
        <v>48</v>
      </c>
      <c r="B66" s="42" t="s">
        <v>49</v>
      </c>
      <c r="C66" s="104">
        <v>7869.23</v>
      </c>
      <c r="D66" s="104"/>
      <c r="E66" s="54">
        <v>8545.07</v>
      </c>
      <c r="F66" s="170"/>
      <c r="G66" s="170"/>
      <c r="H66" s="27"/>
    </row>
    <row r="67" spans="1:8" s="21" customFormat="1" ht="13.5">
      <c r="A67" s="41" t="s">
        <v>50</v>
      </c>
      <c r="B67" s="42" t="s">
        <v>51</v>
      </c>
      <c r="C67" s="104">
        <v>7707.93</v>
      </c>
      <c r="D67" s="104"/>
      <c r="E67" s="54">
        <v>8005.37</v>
      </c>
      <c r="F67" s="170"/>
      <c r="G67" s="170"/>
      <c r="H67" s="27"/>
    </row>
    <row r="68" spans="1:8" s="21" customFormat="1" ht="13.5">
      <c r="A68" s="41">
        <v>3235</v>
      </c>
      <c r="B68" s="42" t="s">
        <v>74</v>
      </c>
      <c r="C68" s="104">
        <v>0</v>
      </c>
      <c r="D68" s="104"/>
      <c r="E68" s="54">
        <v>0</v>
      </c>
      <c r="F68" s="170"/>
      <c r="G68" s="170"/>
      <c r="H68" s="27"/>
    </row>
    <row r="69" spans="1:9" s="21" customFormat="1" ht="13.5">
      <c r="A69" s="41">
        <v>3236</v>
      </c>
      <c r="B69" s="42" t="s">
        <v>75</v>
      </c>
      <c r="C69" s="104">
        <v>1014.67</v>
      </c>
      <c r="D69" s="104"/>
      <c r="E69" s="54">
        <v>495.08</v>
      </c>
      <c r="F69" s="170"/>
      <c r="G69" s="170"/>
      <c r="H69" s="27"/>
      <c r="I69" s="27"/>
    </row>
    <row r="70" spans="1:8" s="21" customFormat="1" ht="13.5">
      <c r="A70" s="41">
        <v>3237</v>
      </c>
      <c r="B70" s="42" t="s">
        <v>76</v>
      </c>
      <c r="C70" s="104">
        <v>6629.22</v>
      </c>
      <c r="D70" s="104"/>
      <c r="E70" s="54">
        <v>12001.35</v>
      </c>
      <c r="F70" s="170"/>
      <c r="G70" s="170"/>
      <c r="H70" s="27"/>
    </row>
    <row r="71" spans="1:8" s="21" customFormat="1" ht="13.5">
      <c r="A71" s="41" t="s">
        <v>52</v>
      </c>
      <c r="B71" s="42" t="s">
        <v>53</v>
      </c>
      <c r="C71" s="104">
        <v>767.3</v>
      </c>
      <c r="D71" s="104"/>
      <c r="E71" s="54">
        <v>3596.32</v>
      </c>
      <c r="F71" s="170"/>
      <c r="G71" s="170"/>
      <c r="H71" s="27"/>
    </row>
    <row r="72" spans="1:8" s="21" customFormat="1" ht="13.5">
      <c r="A72" s="41" t="s">
        <v>54</v>
      </c>
      <c r="B72" s="42" t="s">
        <v>11</v>
      </c>
      <c r="C72" s="104">
        <v>1460.15</v>
      </c>
      <c r="D72" s="104"/>
      <c r="E72" s="54">
        <v>1100.63</v>
      </c>
      <c r="F72" s="170"/>
      <c r="G72" s="170"/>
      <c r="H72" s="27"/>
    </row>
    <row r="73" spans="1:8" s="22" customFormat="1" ht="27">
      <c r="A73" s="43">
        <v>324</v>
      </c>
      <c r="B73" s="44" t="s">
        <v>17</v>
      </c>
      <c r="C73" s="161">
        <f>SUM(C74)</f>
        <v>288.67</v>
      </c>
      <c r="D73" s="161">
        <v>292</v>
      </c>
      <c r="E73" s="55">
        <v>0</v>
      </c>
      <c r="F73" s="169">
        <v>0</v>
      </c>
      <c r="G73" s="169">
        <v>0</v>
      </c>
      <c r="H73" s="40"/>
    </row>
    <row r="74" spans="1:8" s="21" customFormat="1" ht="27">
      <c r="A74" s="41">
        <v>3241</v>
      </c>
      <c r="B74" s="42" t="s">
        <v>17</v>
      </c>
      <c r="C74" s="104">
        <v>288.67</v>
      </c>
      <c r="D74" s="104"/>
      <c r="E74" s="54">
        <v>0</v>
      </c>
      <c r="F74" s="170"/>
      <c r="G74" s="170"/>
      <c r="H74" s="27"/>
    </row>
    <row r="75" spans="1:8" s="22" customFormat="1" ht="27">
      <c r="A75" s="43">
        <v>329</v>
      </c>
      <c r="B75" s="44" t="s">
        <v>12</v>
      </c>
      <c r="C75" s="161">
        <f>SUM(C76:C81)</f>
        <v>4879.59</v>
      </c>
      <c r="D75" s="161">
        <v>8839</v>
      </c>
      <c r="E75" s="55">
        <v>5016.19</v>
      </c>
      <c r="F75" s="169">
        <f>E75/C75*100</f>
        <v>102.79941552466497</v>
      </c>
      <c r="G75" s="169">
        <f>E75/D75*100</f>
        <v>56.75065052607761</v>
      </c>
      <c r="H75" s="40"/>
    </row>
    <row r="76" spans="1:8" s="21" customFormat="1" ht="13.5">
      <c r="A76" s="41">
        <v>3292</v>
      </c>
      <c r="B76" s="42" t="s">
        <v>87</v>
      </c>
      <c r="C76" s="104">
        <v>3886.13</v>
      </c>
      <c r="D76" s="104"/>
      <c r="E76" s="54">
        <v>2565</v>
      </c>
      <c r="F76" s="170"/>
      <c r="G76" s="170"/>
      <c r="H76" s="27"/>
    </row>
    <row r="77" spans="1:8" s="21" customFormat="1" ht="13.5">
      <c r="A77" s="41" t="s">
        <v>55</v>
      </c>
      <c r="B77" s="42" t="s">
        <v>56</v>
      </c>
      <c r="C77" s="104">
        <v>0</v>
      </c>
      <c r="D77" s="104"/>
      <c r="E77" s="54">
        <v>169.51</v>
      </c>
      <c r="F77" s="170"/>
      <c r="G77" s="170"/>
      <c r="H77" s="27"/>
    </row>
    <row r="78" spans="1:8" s="21" customFormat="1" ht="13.5">
      <c r="A78" s="41">
        <v>3294</v>
      </c>
      <c r="B78" s="42" t="s">
        <v>77</v>
      </c>
      <c r="C78" s="104">
        <v>106.18</v>
      </c>
      <c r="D78" s="104"/>
      <c r="E78" s="54">
        <v>108.09</v>
      </c>
      <c r="F78" s="170"/>
      <c r="G78" s="170"/>
      <c r="H78" s="27"/>
    </row>
    <row r="79" spans="1:8" s="21" customFormat="1" ht="13.5">
      <c r="A79" s="41">
        <v>3295</v>
      </c>
      <c r="B79" s="42" t="s">
        <v>57</v>
      </c>
      <c r="C79" s="104">
        <v>734.95</v>
      </c>
      <c r="D79" s="104"/>
      <c r="E79" s="54">
        <v>1882.48</v>
      </c>
      <c r="F79" s="170"/>
      <c r="G79" s="170"/>
      <c r="H79" s="27"/>
    </row>
    <row r="80" spans="1:8" s="21" customFormat="1" ht="13.5">
      <c r="A80" s="41">
        <v>3296</v>
      </c>
      <c r="B80" s="42" t="s">
        <v>98</v>
      </c>
      <c r="C80" s="104">
        <v>0</v>
      </c>
      <c r="D80" s="104"/>
      <c r="E80" s="54">
        <v>0</v>
      </c>
      <c r="F80" s="170"/>
      <c r="G80" s="170"/>
      <c r="H80" s="27"/>
    </row>
    <row r="81" spans="1:8" s="21" customFormat="1" ht="13.5">
      <c r="A81" s="41" t="s">
        <v>58</v>
      </c>
      <c r="B81" s="42" t="s">
        <v>12</v>
      </c>
      <c r="C81" s="104">
        <v>152.33</v>
      </c>
      <c r="D81" s="104"/>
      <c r="E81" s="54">
        <v>291.11</v>
      </c>
      <c r="F81" s="170"/>
      <c r="G81" s="170"/>
      <c r="H81" s="27"/>
    </row>
    <row r="82" spans="1:8" s="22" customFormat="1" ht="14.25">
      <c r="A82" s="110">
        <v>34</v>
      </c>
      <c r="B82" s="111" t="s">
        <v>13</v>
      </c>
      <c r="C82" s="60">
        <f>SUM(C83)</f>
        <v>362.91999999999996</v>
      </c>
      <c r="D82" s="60">
        <f>SUM(D83)</f>
        <v>664</v>
      </c>
      <c r="E82" s="56">
        <v>431.1</v>
      </c>
      <c r="F82" s="168">
        <f>E82/C82*100</f>
        <v>118.78650942356444</v>
      </c>
      <c r="G82" s="168">
        <f>E82/D82*100</f>
        <v>64.92469879518072</v>
      </c>
      <c r="H82" s="40"/>
    </row>
    <row r="83" spans="1:8" s="22" customFormat="1" ht="14.25">
      <c r="A83" s="43">
        <v>343</v>
      </c>
      <c r="B83" s="44" t="s">
        <v>14</v>
      </c>
      <c r="C83" s="161">
        <f>SUM(C84:C85)</f>
        <v>362.91999999999996</v>
      </c>
      <c r="D83" s="161">
        <v>664</v>
      </c>
      <c r="E83" s="55">
        <v>431.1</v>
      </c>
      <c r="F83" s="169">
        <v>119</v>
      </c>
      <c r="G83" s="169">
        <v>65</v>
      </c>
      <c r="H83" s="40"/>
    </row>
    <row r="84" spans="1:8" s="21" customFormat="1" ht="24" customHeight="1">
      <c r="A84" s="41" t="s">
        <v>59</v>
      </c>
      <c r="B84" s="42" t="s">
        <v>60</v>
      </c>
      <c r="C84" s="104">
        <v>358.46</v>
      </c>
      <c r="D84" s="104"/>
      <c r="E84" s="54">
        <v>431.1</v>
      </c>
      <c r="F84" s="170"/>
      <c r="G84" s="170"/>
      <c r="H84" s="27"/>
    </row>
    <row r="85" spans="1:8" s="21" customFormat="1" ht="26.25" customHeight="1">
      <c r="A85" s="41">
        <v>3432</v>
      </c>
      <c r="B85" s="42" t="s">
        <v>101</v>
      </c>
      <c r="C85" s="104">
        <v>4.46</v>
      </c>
      <c r="D85" s="104"/>
      <c r="E85" s="54"/>
      <c r="F85" s="170"/>
      <c r="G85" s="170"/>
      <c r="H85" s="27"/>
    </row>
    <row r="86" spans="1:8" s="21" customFormat="1" ht="13.5">
      <c r="A86" s="41">
        <v>3433</v>
      </c>
      <c r="B86" s="42" t="s">
        <v>212</v>
      </c>
      <c r="C86" s="104"/>
      <c r="D86" s="104"/>
      <c r="E86" s="54"/>
      <c r="F86" s="170"/>
      <c r="G86" s="170"/>
      <c r="H86" s="27"/>
    </row>
    <row r="87" spans="1:8" s="21" customFormat="1" ht="13.5">
      <c r="A87" s="110">
        <v>37</v>
      </c>
      <c r="B87" s="111" t="s">
        <v>81</v>
      </c>
      <c r="C87" s="60">
        <f>SUM(C88)</f>
        <v>8901.25</v>
      </c>
      <c r="D87" s="60">
        <f>SUM(D88)</f>
        <v>73081</v>
      </c>
      <c r="E87" s="56">
        <v>11821.3</v>
      </c>
      <c r="F87" s="168">
        <v>132.8</v>
      </c>
      <c r="G87" s="168">
        <f>E87/D87*100</f>
        <v>16.17561336051778</v>
      </c>
      <c r="H87" s="27"/>
    </row>
    <row r="88" spans="1:8" s="21" customFormat="1" ht="27">
      <c r="A88" s="43">
        <v>372</v>
      </c>
      <c r="B88" s="44" t="s">
        <v>82</v>
      </c>
      <c r="C88" s="161">
        <f>SUM(C89)</f>
        <v>8901.25</v>
      </c>
      <c r="D88" s="161">
        <v>73081</v>
      </c>
      <c r="E88" s="55">
        <v>11821.3</v>
      </c>
      <c r="F88" s="169">
        <v>132.8</v>
      </c>
      <c r="G88" s="169"/>
      <c r="H88" s="27"/>
    </row>
    <row r="89" spans="1:8" s="21" customFormat="1" ht="21.75" customHeight="1">
      <c r="A89" s="41">
        <v>3721</v>
      </c>
      <c r="B89" s="42" t="s">
        <v>84</v>
      </c>
      <c r="C89" s="104">
        <v>8901.25</v>
      </c>
      <c r="D89" s="104"/>
      <c r="E89" s="54">
        <v>11821.3</v>
      </c>
      <c r="F89" s="170"/>
      <c r="G89" s="170"/>
      <c r="H89" s="27"/>
    </row>
    <row r="90" spans="1:8" s="21" customFormat="1" ht="21.75" customHeight="1">
      <c r="A90" s="173">
        <v>38</v>
      </c>
      <c r="B90" s="174" t="s">
        <v>253</v>
      </c>
      <c r="C90" s="175">
        <v>0</v>
      </c>
      <c r="D90" s="175">
        <v>0</v>
      </c>
      <c r="E90" s="176">
        <v>1146.95</v>
      </c>
      <c r="F90" s="168">
        <v>0</v>
      </c>
      <c r="G90" s="168">
        <v>0</v>
      </c>
      <c r="H90" s="27"/>
    </row>
    <row r="91" spans="1:8" s="21" customFormat="1" ht="21.75" customHeight="1">
      <c r="A91" s="177">
        <v>381</v>
      </c>
      <c r="B91" s="178" t="s">
        <v>254</v>
      </c>
      <c r="C91" s="179">
        <v>0</v>
      </c>
      <c r="D91" s="179">
        <v>0</v>
      </c>
      <c r="E91" s="57">
        <v>1146.95</v>
      </c>
      <c r="F91" s="169">
        <v>0</v>
      </c>
      <c r="G91" s="169">
        <v>0</v>
      </c>
      <c r="H91" s="27"/>
    </row>
    <row r="92" spans="1:8" s="21" customFormat="1" ht="21.75" customHeight="1">
      <c r="A92" s="41">
        <v>3812</v>
      </c>
      <c r="B92" s="42" t="s">
        <v>255</v>
      </c>
      <c r="C92" s="104">
        <v>0</v>
      </c>
      <c r="D92" s="104">
        <v>0</v>
      </c>
      <c r="E92" s="54">
        <v>1146.95</v>
      </c>
      <c r="F92" s="170">
        <v>0</v>
      </c>
      <c r="G92" s="170">
        <v>0</v>
      </c>
      <c r="H92" s="27"/>
    </row>
    <row r="93" spans="1:8" s="21" customFormat="1" ht="27" customHeight="1">
      <c r="A93" s="110">
        <v>4</v>
      </c>
      <c r="B93" s="111" t="s">
        <v>83</v>
      </c>
      <c r="C93" s="60">
        <f>SUM(C94)</f>
        <v>489.08</v>
      </c>
      <c r="D93" s="60">
        <f>SUM(D94)</f>
        <v>44581</v>
      </c>
      <c r="E93" s="56">
        <v>11693.63</v>
      </c>
      <c r="F93" s="168">
        <f>E93/C93*100</f>
        <v>2390.9442218042036</v>
      </c>
      <c r="G93" s="168">
        <f>E93/D93*100</f>
        <v>26.230075592741304</v>
      </c>
      <c r="H93" s="27"/>
    </row>
    <row r="94" spans="1:8" s="22" customFormat="1" ht="35.25" customHeight="1">
      <c r="A94" s="110">
        <v>42</v>
      </c>
      <c r="B94" s="111" t="s">
        <v>16</v>
      </c>
      <c r="C94" s="60">
        <f>SUM(C95)</f>
        <v>489.08</v>
      </c>
      <c r="D94" s="60">
        <f>SUM(D95+D101)</f>
        <v>44581</v>
      </c>
      <c r="E94" s="58">
        <v>11693</v>
      </c>
      <c r="F94" s="171"/>
      <c r="G94" s="171"/>
      <c r="H94" s="40"/>
    </row>
    <row r="95" spans="1:8" s="22" customFormat="1" ht="14.25">
      <c r="A95" s="43">
        <v>422</v>
      </c>
      <c r="B95" s="44" t="s">
        <v>15</v>
      </c>
      <c r="C95" s="161">
        <f>SUM(C100)</f>
        <v>489.08</v>
      </c>
      <c r="D95" s="161">
        <v>21885</v>
      </c>
      <c r="E95" s="55">
        <f>SUM(E96:E100)</f>
        <v>11667.289999999999</v>
      </c>
      <c r="F95" s="169">
        <f>E95/D95*100</f>
        <v>53.31181174320311</v>
      </c>
      <c r="G95" s="169">
        <f>E95/C95*100</f>
        <v>2385.5585998200704</v>
      </c>
      <c r="H95" s="40"/>
    </row>
    <row r="96" spans="1:8" s="21" customFormat="1" ht="13.5">
      <c r="A96" s="41" t="s">
        <v>61</v>
      </c>
      <c r="B96" s="42" t="s">
        <v>62</v>
      </c>
      <c r="C96" s="104"/>
      <c r="D96" s="104"/>
      <c r="E96" s="54">
        <v>584.13</v>
      </c>
      <c r="F96" s="170"/>
      <c r="G96" s="170"/>
      <c r="H96" s="27"/>
    </row>
    <row r="97" spans="1:8" s="21" customFormat="1" ht="13.5">
      <c r="A97" s="41" t="s">
        <v>63</v>
      </c>
      <c r="B97" s="42" t="s">
        <v>64</v>
      </c>
      <c r="C97" s="104"/>
      <c r="D97" s="104"/>
      <c r="E97" s="54">
        <v>3472.05</v>
      </c>
      <c r="F97" s="170"/>
      <c r="G97" s="170"/>
      <c r="H97" s="27"/>
    </row>
    <row r="98" spans="1:8" s="21" customFormat="1" ht="13.5">
      <c r="A98" s="41">
        <v>4223</v>
      </c>
      <c r="B98" s="42" t="s">
        <v>88</v>
      </c>
      <c r="C98" s="104"/>
      <c r="D98" s="104"/>
      <c r="E98" s="54"/>
      <c r="F98" s="170"/>
      <c r="G98" s="170"/>
      <c r="H98" s="27"/>
    </row>
    <row r="99" spans="1:8" s="21" customFormat="1" ht="13.5">
      <c r="A99" s="41">
        <v>4226</v>
      </c>
      <c r="B99" s="42" t="s">
        <v>80</v>
      </c>
      <c r="C99" s="104"/>
      <c r="D99" s="104"/>
      <c r="E99" s="54">
        <v>6678.46</v>
      </c>
      <c r="F99" s="170"/>
      <c r="G99" s="170"/>
      <c r="H99" s="27"/>
    </row>
    <row r="100" spans="1:8" s="21" customFormat="1" ht="27">
      <c r="A100" s="41">
        <v>4227</v>
      </c>
      <c r="B100" s="42" t="s">
        <v>97</v>
      </c>
      <c r="C100" s="104">
        <v>489.08</v>
      </c>
      <c r="D100" s="104"/>
      <c r="E100" s="54">
        <v>932.65</v>
      </c>
      <c r="F100" s="170"/>
      <c r="G100" s="170"/>
      <c r="H100" s="27"/>
    </row>
    <row r="101" spans="1:8" s="21" customFormat="1" ht="27">
      <c r="A101" s="43">
        <v>424</v>
      </c>
      <c r="B101" s="44" t="s">
        <v>78</v>
      </c>
      <c r="C101" s="161">
        <v>0</v>
      </c>
      <c r="D101" s="161">
        <v>22696</v>
      </c>
      <c r="E101" s="57">
        <v>26.34</v>
      </c>
      <c r="F101" s="169">
        <f>SUM(J98)</f>
        <v>0</v>
      </c>
      <c r="G101" s="169">
        <v>0</v>
      </c>
      <c r="H101" s="27"/>
    </row>
    <row r="102" spans="1:8" s="21" customFormat="1" ht="13.5">
      <c r="A102" s="45">
        <v>4241</v>
      </c>
      <c r="B102" s="26" t="s">
        <v>79</v>
      </c>
      <c r="C102" s="162">
        <v>0</v>
      </c>
      <c r="D102" s="162"/>
      <c r="E102" s="54">
        <v>26.34</v>
      </c>
      <c r="F102" s="172"/>
      <c r="G102" s="172"/>
      <c r="H102" s="27"/>
    </row>
    <row r="103" spans="1:8" s="25" customFormat="1" ht="18">
      <c r="A103" s="288" t="s">
        <v>66</v>
      </c>
      <c r="B103" s="288"/>
      <c r="C103" s="163">
        <f>SUM(C93+C41)</f>
        <v>916546.1700000002</v>
      </c>
      <c r="D103" s="163">
        <f>SUM(D93+D41)</f>
        <v>2042037</v>
      </c>
      <c r="E103" s="59">
        <v>1105750.24</v>
      </c>
      <c r="F103" s="170">
        <f>E103/C103*100</f>
        <v>120.64315756182799</v>
      </c>
      <c r="G103" s="170">
        <v>54.15</v>
      </c>
      <c r="H103" s="33"/>
    </row>
    <row r="104" spans="1:7" s="19" customFormat="1" ht="20.25">
      <c r="A104" s="23"/>
      <c r="B104" s="23"/>
      <c r="C104" s="23"/>
      <c r="D104" s="23"/>
      <c r="E104" s="23"/>
      <c r="F104" s="23"/>
      <c r="G104" s="24"/>
    </row>
    <row r="105" spans="1:7" s="19" customFormat="1" ht="20.25">
      <c r="A105" s="15"/>
      <c r="B105" s="15"/>
      <c r="C105" s="15"/>
      <c r="D105" s="15"/>
      <c r="E105" s="15"/>
      <c r="F105" s="15"/>
      <c r="G105" s="13"/>
    </row>
    <row r="106" spans="1:7" s="19" customFormat="1" ht="20.25">
      <c r="A106" s="15"/>
      <c r="B106" s="15"/>
      <c r="C106" s="15"/>
      <c r="D106" s="15"/>
      <c r="E106" s="15"/>
      <c r="F106" s="15"/>
      <c r="G106" s="13"/>
    </row>
    <row r="107" spans="1:7" s="19" customFormat="1" ht="20.25">
      <c r="A107" s="15"/>
      <c r="B107" s="15"/>
      <c r="C107" s="15"/>
      <c r="D107" s="15"/>
      <c r="E107" s="15"/>
      <c r="F107" s="15"/>
      <c r="G107" s="13"/>
    </row>
    <row r="108" spans="1:7" s="19" customFormat="1" ht="20.25">
      <c r="A108" s="15"/>
      <c r="B108" s="15"/>
      <c r="C108" s="15"/>
      <c r="D108" s="15"/>
      <c r="E108" s="15"/>
      <c r="F108" s="15"/>
      <c r="G108" s="13"/>
    </row>
    <row r="109" spans="1:7" s="19" customFormat="1" ht="20.25">
      <c r="A109" s="15"/>
      <c r="B109" s="15"/>
      <c r="C109" s="15"/>
      <c r="D109" s="15"/>
      <c r="E109" s="15"/>
      <c r="F109" s="15"/>
      <c r="G109" s="13"/>
    </row>
    <row r="110" spans="1:7" s="19" customFormat="1" ht="20.25">
      <c r="A110" s="15"/>
      <c r="B110" s="15"/>
      <c r="C110" s="15"/>
      <c r="D110" s="15"/>
      <c r="E110" s="15"/>
      <c r="F110" s="15"/>
      <c r="G110" s="13"/>
    </row>
    <row r="111" spans="1:7" s="19" customFormat="1" ht="20.25">
      <c r="A111" s="15"/>
      <c r="B111" s="15"/>
      <c r="C111" s="15"/>
      <c r="D111" s="15"/>
      <c r="E111" s="15"/>
      <c r="F111" s="15"/>
      <c r="G111" s="13"/>
    </row>
    <row r="112" spans="1:7" s="19" customFormat="1" ht="20.25">
      <c r="A112" s="15"/>
      <c r="B112" s="15"/>
      <c r="C112" s="15"/>
      <c r="D112" s="15"/>
      <c r="E112" s="15"/>
      <c r="F112" s="15"/>
      <c r="G112" s="13"/>
    </row>
    <row r="113" spans="1:7" s="19" customFormat="1" ht="20.25">
      <c r="A113" s="15"/>
      <c r="B113" s="15"/>
      <c r="C113" s="15"/>
      <c r="D113" s="15"/>
      <c r="E113" s="15"/>
      <c r="F113" s="15"/>
      <c r="G113" s="13"/>
    </row>
    <row r="114" spans="1:7" s="19" customFormat="1" ht="20.25">
      <c r="A114" s="15"/>
      <c r="B114" s="15"/>
      <c r="C114" s="15"/>
      <c r="D114" s="15"/>
      <c r="E114" s="15"/>
      <c r="F114" s="15"/>
      <c r="G114" s="13"/>
    </row>
    <row r="117" ht="13.5">
      <c r="D117" s="14"/>
    </row>
  </sheetData>
  <sheetProtection/>
  <mergeCells count="22">
    <mergeCell ref="G6:G7"/>
    <mergeCell ref="A37:F37"/>
    <mergeCell ref="F38:F39"/>
    <mergeCell ref="G38:G39"/>
    <mergeCell ref="A103:B103"/>
    <mergeCell ref="A2:G2"/>
    <mergeCell ref="E38:E39"/>
    <mergeCell ref="E6:E7"/>
    <mergeCell ref="F6:F7"/>
    <mergeCell ref="D6:D7"/>
    <mergeCell ref="C38:C39"/>
    <mergeCell ref="D38:D39"/>
    <mergeCell ref="A34:B34"/>
    <mergeCell ref="A40:B40"/>
    <mergeCell ref="A38:A39"/>
    <mergeCell ref="B38:B39"/>
    <mergeCell ref="A1:F1"/>
    <mergeCell ref="A4:F4"/>
    <mergeCell ref="A6:A7"/>
    <mergeCell ref="B6:B7"/>
    <mergeCell ref="C6:C7"/>
    <mergeCell ref="B5:F5"/>
  </mergeCells>
  <printOptions/>
  <pageMargins left="0.7" right="0.7" top="0.75" bottom="0.75" header="0.3" footer="0.3"/>
  <pageSetup fitToHeight="4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1">
      <selection activeCell="K32" sqref="K32"/>
    </sheetView>
  </sheetViews>
  <sheetFormatPr defaultColWidth="9.140625" defaultRowHeight="12.75"/>
  <cols>
    <col min="2" max="2" width="37.140625" style="0" customWidth="1"/>
    <col min="3" max="4" width="17.57421875" style="0" customWidth="1"/>
    <col min="5" max="5" width="17.28125" style="0" customWidth="1"/>
  </cols>
  <sheetData>
    <row r="2" spans="2:4" ht="14.25">
      <c r="B2" s="112" t="s">
        <v>279</v>
      </c>
      <c r="C2" s="112"/>
      <c r="D2" s="112"/>
    </row>
    <row r="3" spans="2:4" ht="14.25">
      <c r="B3" s="113"/>
      <c r="C3" s="113" t="s">
        <v>211</v>
      </c>
      <c r="D3" s="113"/>
    </row>
    <row r="4" spans="2:4" ht="14.25">
      <c r="B4" s="113" t="s">
        <v>224</v>
      </c>
      <c r="C4" s="113"/>
      <c r="D4" s="113"/>
    </row>
    <row r="6" spans="2:5" ht="12.75">
      <c r="B6" s="114" t="s">
        <v>225</v>
      </c>
      <c r="C6" s="114" t="s">
        <v>276</v>
      </c>
      <c r="D6" s="114" t="s">
        <v>277</v>
      </c>
      <c r="E6" s="114" t="s">
        <v>278</v>
      </c>
    </row>
    <row r="7" spans="2:5" ht="12.75">
      <c r="B7" s="115">
        <v>1</v>
      </c>
      <c r="C7" s="115">
        <v>2</v>
      </c>
      <c r="D7" s="115">
        <v>3</v>
      </c>
      <c r="E7" s="115">
        <v>4</v>
      </c>
    </row>
    <row r="8" spans="2:5" ht="12.75">
      <c r="B8" s="114" t="s">
        <v>227</v>
      </c>
      <c r="C8" s="116">
        <v>1925262.87</v>
      </c>
      <c r="D8" s="116">
        <f>SUM(D9:D10)</f>
        <v>2042037</v>
      </c>
      <c r="E8" s="116">
        <f>SUM(E9:E10)</f>
        <v>1108046.81</v>
      </c>
    </row>
    <row r="9" spans="2:5" ht="12.75">
      <c r="B9" s="114" t="s">
        <v>228</v>
      </c>
      <c r="C9" s="116">
        <v>1925180.36</v>
      </c>
      <c r="D9" s="116">
        <v>2041904</v>
      </c>
      <c r="E9" s="116">
        <v>1107957.09</v>
      </c>
    </row>
    <row r="10" spans="2:5" ht="12.75">
      <c r="B10" s="114" t="s">
        <v>229</v>
      </c>
      <c r="C10" s="116">
        <v>82.51</v>
      </c>
      <c r="D10" s="116">
        <v>133</v>
      </c>
      <c r="E10" s="116">
        <v>89.72</v>
      </c>
    </row>
    <row r="11" spans="2:5" ht="12.75">
      <c r="B11" s="114" t="s">
        <v>230</v>
      </c>
      <c r="C11" s="116">
        <v>1924401.15</v>
      </c>
      <c r="D11" s="116">
        <f>SUM(D12:D13)</f>
        <v>2042037</v>
      </c>
      <c r="E11" s="116">
        <f>SUM(E12:E13)</f>
        <v>1105750.24</v>
      </c>
    </row>
    <row r="12" spans="2:5" ht="12.75">
      <c r="B12" s="114" t="s">
        <v>231</v>
      </c>
      <c r="C12" s="116">
        <v>1882444.22</v>
      </c>
      <c r="D12" s="116">
        <v>1997456</v>
      </c>
      <c r="E12" s="116">
        <v>1094056.61</v>
      </c>
    </row>
    <row r="13" spans="2:5" ht="12.75">
      <c r="B13" s="114" t="s">
        <v>232</v>
      </c>
      <c r="C13" s="116">
        <v>41956.93</v>
      </c>
      <c r="D13" s="116">
        <v>44581</v>
      </c>
      <c r="E13" s="116">
        <v>11693.63</v>
      </c>
    </row>
    <row r="14" spans="2:5" ht="12.75">
      <c r="B14" s="114" t="s">
        <v>233</v>
      </c>
      <c r="C14" s="116">
        <v>861.72</v>
      </c>
      <c r="D14" s="116">
        <v>0</v>
      </c>
      <c r="E14" s="116">
        <f>SUM(E8-E11)</f>
        <v>2296.570000000065</v>
      </c>
    </row>
    <row r="15" spans="3:5" ht="12.75">
      <c r="C15" s="117"/>
      <c r="D15" s="117"/>
      <c r="E15" s="117"/>
    </row>
    <row r="16" spans="3:5" ht="14.25">
      <c r="C16" s="118" t="s">
        <v>234</v>
      </c>
      <c r="D16" s="118"/>
      <c r="E16" s="117"/>
    </row>
    <row r="17" spans="2:11" ht="12.75">
      <c r="B17" s="114"/>
      <c r="C17" s="116"/>
      <c r="D17" s="116"/>
      <c r="E17" s="116"/>
      <c r="K17" s="120"/>
    </row>
    <row r="18" spans="2:5" ht="12.75">
      <c r="B18" s="114" t="s">
        <v>225</v>
      </c>
      <c r="C18" s="116" t="s">
        <v>226</v>
      </c>
      <c r="D18" s="116" t="s">
        <v>277</v>
      </c>
      <c r="E18" s="116" t="s">
        <v>278</v>
      </c>
    </row>
    <row r="19" spans="2:5" ht="12.75">
      <c r="B19" s="115">
        <v>1</v>
      </c>
      <c r="C19" s="119">
        <v>2</v>
      </c>
      <c r="D19" s="119">
        <v>3</v>
      </c>
      <c r="E19" s="119">
        <v>4</v>
      </c>
    </row>
    <row r="20" spans="2:5" ht="12.75">
      <c r="B20" s="114" t="s">
        <v>235</v>
      </c>
      <c r="C20" s="116">
        <v>0</v>
      </c>
      <c r="D20" s="116">
        <v>0</v>
      </c>
      <c r="E20" s="116">
        <v>0</v>
      </c>
    </row>
    <row r="21" spans="2:5" ht="12.75">
      <c r="B21" s="114" t="s">
        <v>236</v>
      </c>
      <c r="C21" s="116">
        <v>0</v>
      </c>
      <c r="D21" s="116">
        <v>0</v>
      </c>
      <c r="E21" s="116">
        <v>0</v>
      </c>
    </row>
    <row r="22" spans="2:5" ht="12.75">
      <c r="B22" s="114" t="s">
        <v>237</v>
      </c>
      <c r="C22" s="116">
        <v>0</v>
      </c>
      <c r="D22" s="116">
        <v>0</v>
      </c>
      <c r="E22" s="116">
        <v>0</v>
      </c>
    </row>
    <row r="23" spans="2:5" ht="12.75">
      <c r="B23" s="114"/>
      <c r="C23" s="116"/>
      <c r="D23" s="116"/>
      <c r="E23" s="116"/>
    </row>
    <row r="24" spans="2:5" ht="12.75">
      <c r="B24" s="114" t="s">
        <v>238</v>
      </c>
      <c r="C24" s="116">
        <v>861.72</v>
      </c>
      <c r="D24" s="116">
        <v>0</v>
      </c>
      <c r="E24" s="116">
        <v>2296.57</v>
      </c>
    </row>
    <row r="25" spans="3:5" ht="12.75">
      <c r="C25" s="117"/>
      <c r="D25" s="117"/>
      <c r="E25" s="117"/>
    </row>
    <row r="26" spans="3:5" ht="14.25">
      <c r="C26" s="118" t="s">
        <v>239</v>
      </c>
      <c r="D26" s="117"/>
      <c r="E26" s="117"/>
    </row>
    <row r="27" spans="3:5" ht="12.75">
      <c r="C27" s="117"/>
      <c r="D27" s="117"/>
      <c r="E27" s="117"/>
    </row>
    <row r="28" spans="2:5" ht="12.75">
      <c r="B28" s="114" t="s">
        <v>225</v>
      </c>
      <c r="C28" s="269" t="s">
        <v>226</v>
      </c>
      <c r="D28" s="269" t="s">
        <v>277</v>
      </c>
      <c r="E28" s="269" t="s">
        <v>278</v>
      </c>
    </row>
    <row r="29" spans="2:5" ht="12.75">
      <c r="B29" s="115">
        <v>1</v>
      </c>
      <c r="C29" s="119">
        <v>2</v>
      </c>
      <c r="D29" s="119">
        <v>3</v>
      </c>
      <c r="E29" s="119">
        <v>4</v>
      </c>
    </row>
    <row r="30" spans="2:5" ht="12.75">
      <c r="B30" s="267" t="s">
        <v>240</v>
      </c>
      <c r="C30" s="268">
        <v>919.26</v>
      </c>
      <c r="D30" s="116">
        <v>0</v>
      </c>
      <c r="E30" s="116">
        <v>1733.36</v>
      </c>
    </row>
    <row r="31" spans="2:5" ht="12.75">
      <c r="B31" s="267" t="s">
        <v>241</v>
      </c>
      <c r="C31" s="268">
        <v>917.82</v>
      </c>
      <c r="D31" s="116">
        <v>0</v>
      </c>
      <c r="E31" s="116">
        <v>1602.29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9"/>
  <sheetViews>
    <sheetView tabSelected="1" zoomScalePageLayoutView="0" workbookViewId="0" topLeftCell="A277">
      <selection activeCell="L13" sqref="L13"/>
    </sheetView>
  </sheetViews>
  <sheetFormatPr defaultColWidth="9.140625" defaultRowHeight="12.75"/>
  <cols>
    <col min="1" max="1" width="45.28125" style="64" customWidth="1"/>
    <col min="2" max="2" width="10.00390625" style="67" customWidth="1"/>
    <col min="3" max="3" width="9.7109375" style="67" customWidth="1"/>
    <col min="4" max="4" width="10.7109375" style="67" customWidth="1"/>
    <col min="5" max="5" width="5.7109375" style="67" customWidth="1"/>
    <col min="6" max="6" width="7.57421875" style="67" customWidth="1"/>
    <col min="7" max="8" width="12.28125" style="64" bestFit="1" customWidth="1"/>
    <col min="9" max="9" width="9.8515625" style="64" bestFit="1" customWidth="1"/>
    <col min="10" max="16384" width="8.8515625" style="64" customWidth="1"/>
  </cols>
  <sheetData>
    <row r="1" spans="1:6" ht="32.25" customHeight="1">
      <c r="A1" s="62" t="s">
        <v>280</v>
      </c>
      <c r="B1" s="62"/>
      <c r="C1" s="63"/>
      <c r="D1" s="62"/>
      <c r="E1" s="62"/>
      <c r="F1" s="62"/>
    </row>
    <row r="2" spans="1:6" ht="13.5" customHeight="1">
      <c r="A2" s="291" t="s">
        <v>102</v>
      </c>
      <c r="B2" s="290" t="s">
        <v>256</v>
      </c>
      <c r="C2" s="290" t="s">
        <v>257</v>
      </c>
      <c r="D2" s="290" t="s">
        <v>258</v>
      </c>
      <c r="E2" s="290" t="s">
        <v>259</v>
      </c>
      <c r="F2" s="290" t="s">
        <v>260</v>
      </c>
    </row>
    <row r="3" spans="1:6" ht="18" customHeight="1">
      <c r="A3" s="291"/>
      <c r="B3" s="290"/>
      <c r="C3" s="290"/>
      <c r="D3" s="290"/>
      <c r="E3" s="290"/>
      <c r="F3" s="290"/>
    </row>
    <row r="4" spans="1:9" ht="21" customHeight="1">
      <c r="A4" s="65" t="s">
        <v>103</v>
      </c>
      <c r="B4" s="66">
        <v>916546.18</v>
      </c>
      <c r="C4" s="66">
        <v>2042037</v>
      </c>
      <c r="D4" s="66">
        <v>1105750.24</v>
      </c>
      <c r="E4" s="209">
        <f>D4/C4*100</f>
        <v>54.14937339529108</v>
      </c>
      <c r="F4" s="210">
        <f aca="true" t="shared" si="0" ref="F4:F9">D4/B4*100</f>
        <v>120.64315624554783</v>
      </c>
      <c r="G4" s="67"/>
      <c r="H4" s="67"/>
      <c r="I4" s="67"/>
    </row>
    <row r="5" spans="1:9" ht="21" customHeight="1">
      <c r="A5" s="68" t="s">
        <v>104</v>
      </c>
      <c r="B5" s="66">
        <v>756916.23</v>
      </c>
      <c r="C5" s="66">
        <v>1575155</v>
      </c>
      <c r="D5" s="66">
        <f>SUM(D6+D23)</f>
        <v>853973.9299999999</v>
      </c>
      <c r="E5" s="209">
        <f>D5/C5*100</f>
        <v>54.215231516898335</v>
      </c>
      <c r="F5" s="210">
        <f t="shared" si="0"/>
        <v>112.82277960931026</v>
      </c>
      <c r="G5" s="67"/>
      <c r="H5" s="67"/>
      <c r="I5" s="67"/>
    </row>
    <row r="6" spans="1:6" ht="18" customHeight="1">
      <c r="A6" s="69" t="s">
        <v>105</v>
      </c>
      <c r="B6" s="180">
        <v>713959.45</v>
      </c>
      <c r="C6" s="127">
        <v>1467782</v>
      </c>
      <c r="D6" s="127">
        <f>SUM(D7)</f>
        <v>800325.32</v>
      </c>
      <c r="E6" s="211">
        <f>D6/C6*100</f>
        <v>54.52617078012947</v>
      </c>
      <c r="F6" s="211">
        <f t="shared" si="0"/>
        <v>112.09674723123283</v>
      </c>
    </row>
    <row r="7" spans="1:6" s="72" customFormat="1" ht="20.25">
      <c r="A7" s="70" t="s">
        <v>106</v>
      </c>
      <c r="B7" s="83">
        <v>713959.45</v>
      </c>
      <c r="C7" s="71">
        <v>1467782</v>
      </c>
      <c r="D7" s="71">
        <f>SUM(D8+D18)</f>
        <v>800325.32</v>
      </c>
      <c r="E7" s="212">
        <v>54.53</v>
      </c>
      <c r="F7" s="213">
        <f t="shared" si="0"/>
        <v>112.09674723123283</v>
      </c>
    </row>
    <row r="8" spans="1:6" s="72" customFormat="1" ht="9.75">
      <c r="A8" s="73" t="s">
        <v>107</v>
      </c>
      <c r="B8" s="84">
        <v>697510.52</v>
      </c>
      <c r="C8" s="74">
        <v>1435265</v>
      </c>
      <c r="D8" s="74">
        <f>SUM(D9+D13+D15)</f>
        <v>778991.5</v>
      </c>
      <c r="E8" s="214">
        <f>D8/C8*100</f>
        <v>54.27509902352527</v>
      </c>
      <c r="F8" s="215">
        <f t="shared" si="0"/>
        <v>111.68168474362221</v>
      </c>
    </row>
    <row r="9" spans="1:6" s="72" customFormat="1" ht="9.75">
      <c r="A9" s="65" t="s">
        <v>108</v>
      </c>
      <c r="B9" s="66">
        <v>582681.33</v>
      </c>
      <c r="C9" s="66">
        <v>1190125</v>
      </c>
      <c r="D9" s="66">
        <f>SUM(D10:D12)</f>
        <v>644112.79</v>
      </c>
      <c r="E9" s="209">
        <f>D9/C9*100</f>
        <v>54.12144018485453</v>
      </c>
      <c r="F9" s="210">
        <f t="shared" si="0"/>
        <v>110.54289142917966</v>
      </c>
    </row>
    <row r="10" spans="1:6" ht="12.75">
      <c r="A10" s="75" t="s">
        <v>109</v>
      </c>
      <c r="B10" s="76">
        <v>569752.54</v>
      </c>
      <c r="C10" s="76"/>
      <c r="D10" s="76">
        <v>629258.11</v>
      </c>
      <c r="E10" s="216"/>
      <c r="F10" s="217"/>
    </row>
    <row r="11" spans="1:6" ht="12.75">
      <c r="A11" s="77" t="s">
        <v>110</v>
      </c>
      <c r="B11" s="76">
        <v>2812.14</v>
      </c>
      <c r="C11" s="76"/>
      <c r="D11" s="76">
        <v>3405.89</v>
      </c>
      <c r="E11" s="216"/>
      <c r="F11" s="217"/>
    </row>
    <row r="12" spans="1:6" ht="12.75">
      <c r="A12" s="77" t="s">
        <v>111</v>
      </c>
      <c r="B12" s="76">
        <v>10116.65</v>
      </c>
      <c r="C12" s="76"/>
      <c r="D12" s="76">
        <v>11448.79</v>
      </c>
      <c r="E12" s="216"/>
      <c r="F12" s="217"/>
    </row>
    <row r="13" spans="1:6" s="72" customFormat="1" ht="9.75">
      <c r="A13" s="65" t="s">
        <v>112</v>
      </c>
      <c r="B13" s="66">
        <v>19419.9</v>
      </c>
      <c r="C13" s="66">
        <v>48710</v>
      </c>
      <c r="D13" s="66">
        <f>SUM(D14)</f>
        <v>29831.39</v>
      </c>
      <c r="E13" s="209">
        <f>D13/C13*100</f>
        <v>61.24284541161978</v>
      </c>
      <c r="F13" s="210">
        <f>D13/B13*100</f>
        <v>153.61247998187423</v>
      </c>
    </row>
    <row r="14" spans="1:9" ht="12.75">
      <c r="A14" s="75" t="s">
        <v>113</v>
      </c>
      <c r="B14" s="76">
        <v>19419.9</v>
      </c>
      <c r="C14" s="76"/>
      <c r="D14" s="76">
        <v>29831.39</v>
      </c>
      <c r="E14" s="216"/>
      <c r="F14" s="217"/>
      <c r="H14" s="67"/>
      <c r="I14" s="67"/>
    </row>
    <row r="15" spans="1:6" s="72" customFormat="1" ht="9.75">
      <c r="A15" s="65" t="s">
        <v>114</v>
      </c>
      <c r="B15" s="66">
        <v>95409.29</v>
      </c>
      <c r="C15" s="66">
        <v>196430</v>
      </c>
      <c r="D15" s="66">
        <v>105047.32</v>
      </c>
      <c r="E15" s="209">
        <f>D15/C15*100</f>
        <v>53.47824670366034</v>
      </c>
      <c r="F15" s="210">
        <f>D15/B15*100</f>
        <v>110.10177310825813</v>
      </c>
    </row>
    <row r="16" spans="1:6" ht="12.75">
      <c r="A16" s="75" t="s">
        <v>115</v>
      </c>
      <c r="B16" s="76">
        <v>95409.29</v>
      </c>
      <c r="C16" s="76"/>
      <c r="D16" s="76">
        <v>105047.32</v>
      </c>
      <c r="E16" s="216"/>
      <c r="F16" s="217"/>
    </row>
    <row r="17" spans="1:6" ht="12.75">
      <c r="A17" s="75" t="s">
        <v>116</v>
      </c>
      <c r="B17" s="76"/>
      <c r="C17" s="76"/>
      <c r="D17" s="76"/>
      <c r="E17" s="216"/>
      <c r="F17" s="217"/>
    </row>
    <row r="18" spans="1:6" ht="12.75">
      <c r="A18" s="65" t="s">
        <v>117</v>
      </c>
      <c r="B18" s="66">
        <v>16448.93</v>
      </c>
      <c r="C18" s="66">
        <v>32517</v>
      </c>
      <c r="D18" s="66">
        <f>SUM(D19+D21)</f>
        <v>21333.82</v>
      </c>
      <c r="E18" s="209">
        <f>D18/C18*100</f>
        <v>65.60820493895501</v>
      </c>
      <c r="F18" s="210">
        <f>D18/B18*100</f>
        <v>129.6973116184457</v>
      </c>
    </row>
    <row r="19" spans="1:6" s="72" customFormat="1" ht="9.75">
      <c r="A19" s="65" t="s">
        <v>118</v>
      </c>
      <c r="B19" s="66">
        <v>15713.98</v>
      </c>
      <c r="C19" s="66">
        <v>30526</v>
      </c>
      <c r="D19" s="66">
        <f>SUM(D20)</f>
        <v>19684.96</v>
      </c>
      <c r="E19" s="209">
        <f>D19/C19*100</f>
        <v>64.48588088842298</v>
      </c>
      <c r="F19" s="210">
        <f>D19/B19*100</f>
        <v>125.27036435072465</v>
      </c>
    </row>
    <row r="20" spans="1:6" ht="12.75">
      <c r="A20" s="75" t="s">
        <v>119</v>
      </c>
      <c r="B20" s="76">
        <v>15713.98</v>
      </c>
      <c r="C20" s="76"/>
      <c r="D20" s="76">
        <v>19684.96</v>
      </c>
      <c r="E20" s="216"/>
      <c r="F20" s="217"/>
    </row>
    <row r="21" spans="1:6" s="72" customFormat="1" ht="9.75">
      <c r="A21" s="65" t="s">
        <v>120</v>
      </c>
      <c r="B21" s="66">
        <v>734.95</v>
      </c>
      <c r="C21" s="66">
        <v>1991</v>
      </c>
      <c r="D21" s="66">
        <f>SUM(D22)</f>
        <v>1648.86</v>
      </c>
      <c r="E21" s="209">
        <f>D21/C21*100</f>
        <v>82.81567051732796</v>
      </c>
      <c r="F21" s="210">
        <f>D21/B21*100</f>
        <v>224.34995577930468</v>
      </c>
    </row>
    <row r="22" spans="1:6" ht="12.75">
      <c r="A22" s="75" t="s">
        <v>121</v>
      </c>
      <c r="B22" s="76">
        <v>734.95</v>
      </c>
      <c r="C22" s="76"/>
      <c r="D22" s="76">
        <v>1648.86</v>
      </c>
      <c r="E22" s="216"/>
      <c r="F22" s="217"/>
    </row>
    <row r="23" spans="1:6" ht="18" customHeight="1">
      <c r="A23" s="69" t="s">
        <v>124</v>
      </c>
      <c r="B23" s="71">
        <v>42956.78</v>
      </c>
      <c r="C23" s="71">
        <v>107373</v>
      </c>
      <c r="D23" s="71">
        <v>53648.61</v>
      </c>
      <c r="E23" s="212">
        <v>49.96</v>
      </c>
      <c r="F23" s="213">
        <f>D23/B23*100</f>
        <v>124.88973801108929</v>
      </c>
    </row>
    <row r="24" spans="1:6" ht="12.75">
      <c r="A24" s="78" t="s">
        <v>125</v>
      </c>
      <c r="B24" s="71">
        <v>42956.78</v>
      </c>
      <c r="C24" s="71">
        <v>107373</v>
      </c>
      <c r="D24" s="71">
        <v>53648.61</v>
      </c>
      <c r="E24" s="212">
        <v>49.96</v>
      </c>
      <c r="F24" s="213">
        <v>124.89</v>
      </c>
    </row>
    <row r="25" spans="1:8" ht="12.75">
      <c r="A25" s="79" t="s">
        <v>117</v>
      </c>
      <c r="B25" s="80">
        <v>42598.32</v>
      </c>
      <c r="C25" s="80">
        <v>106709</v>
      </c>
      <c r="D25" s="80">
        <v>53648.61</v>
      </c>
      <c r="E25" s="218">
        <f>D25/C25*100</f>
        <v>50.27561873881303</v>
      </c>
      <c r="F25" s="219">
        <f>D25/B25*100</f>
        <v>125.94067089969745</v>
      </c>
      <c r="H25" s="81"/>
    </row>
    <row r="26" spans="1:6" s="72" customFormat="1" ht="9.75">
      <c r="A26" s="65" t="s">
        <v>118</v>
      </c>
      <c r="B26" s="66">
        <v>2869.1</v>
      </c>
      <c r="C26" s="66">
        <v>5813</v>
      </c>
      <c r="D26" s="66">
        <v>3055.05</v>
      </c>
      <c r="E26" s="209">
        <v>52.56</v>
      </c>
      <c r="F26" s="210">
        <f>D26/B26*100</f>
        <v>106.48112648565753</v>
      </c>
    </row>
    <row r="27" spans="1:6" ht="12.75">
      <c r="A27" s="75" t="s">
        <v>126</v>
      </c>
      <c r="B27" s="76">
        <v>1829.88</v>
      </c>
      <c r="C27" s="76"/>
      <c r="D27" s="76">
        <v>2817.55</v>
      </c>
      <c r="E27" s="216"/>
      <c r="F27" s="217"/>
    </row>
    <row r="28" spans="1:6" ht="12.75">
      <c r="A28" s="75" t="s">
        <v>127</v>
      </c>
      <c r="B28" s="76">
        <v>1039.22</v>
      </c>
      <c r="C28" s="76"/>
      <c r="D28" s="76">
        <v>237.5</v>
      </c>
      <c r="E28" s="216"/>
      <c r="F28" s="217"/>
    </row>
    <row r="29" spans="1:6" s="72" customFormat="1" ht="9.75">
      <c r="A29" s="65" t="s">
        <v>128</v>
      </c>
      <c r="B29" s="66">
        <v>17545.62</v>
      </c>
      <c r="C29" s="66">
        <v>41983</v>
      </c>
      <c r="D29" s="66">
        <v>22627.69</v>
      </c>
      <c r="E29" s="209">
        <v>53.9</v>
      </c>
      <c r="F29" s="210">
        <f>D29/B29*100</f>
        <v>128.96489266267025</v>
      </c>
    </row>
    <row r="30" spans="1:6" ht="12.75">
      <c r="A30" s="75" t="s">
        <v>129</v>
      </c>
      <c r="B30" s="76">
        <v>5960.05</v>
      </c>
      <c r="C30" s="76"/>
      <c r="D30" s="76">
        <v>8501.31</v>
      </c>
      <c r="E30" s="216"/>
      <c r="F30" s="217"/>
    </row>
    <row r="31" spans="1:6" ht="12.75">
      <c r="A31" s="75" t="s">
        <v>130</v>
      </c>
      <c r="B31" s="76">
        <v>9453.73</v>
      </c>
      <c r="C31" s="76"/>
      <c r="D31" s="76">
        <v>12307.26</v>
      </c>
      <c r="E31" s="216"/>
      <c r="F31" s="217"/>
    </row>
    <row r="32" spans="1:6" ht="12.75">
      <c r="A32" s="75" t="s">
        <v>131</v>
      </c>
      <c r="B32" s="76">
        <v>1609.8</v>
      </c>
      <c r="C32" s="76"/>
      <c r="D32" s="76">
        <v>1543.78</v>
      </c>
      <c r="E32" s="216"/>
      <c r="F32" s="217"/>
    </row>
    <row r="33" spans="1:6" ht="12.75">
      <c r="A33" s="75" t="s">
        <v>132</v>
      </c>
      <c r="B33" s="76">
        <v>522.05</v>
      </c>
      <c r="C33" s="76"/>
      <c r="D33" s="76">
        <v>149.4</v>
      </c>
      <c r="E33" s="216"/>
      <c r="F33" s="217"/>
    </row>
    <row r="34" spans="1:6" ht="12.75">
      <c r="A34" s="75" t="s">
        <v>133</v>
      </c>
      <c r="B34" s="76">
        <v>0</v>
      </c>
      <c r="C34" s="76"/>
      <c r="D34" s="76">
        <v>125.94</v>
      </c>
      <c r="E34" s="216"/>
      <c r="F34" s="217"/>
    </row>
    <row r="35" spans="1:6" s="72" customFormat="1" ht="9.75">
      <c r="A35" s="65" t="s">
        <v>134</v>
      </c>
      <c r="B35" s="66">
        <v>18038.97</v>
      </c>
      <c r="C35" s="66">
        <v>52065</v>
      </c>
      <c r="D35" s="66">
        <v>24493.77</v>
      </c>
      <c r="E35" s="209">
        <v>47.04</v>
      </c>
      <c r="F35" s="210">
        <f>D35/B35*100</f>
        <v>135.78253082077302</v>
      </c>
    </row>
    <row r="36" spans="1:6" ht="12.75">
      <c r="A36" s="75" t="s">
        <v>135</v>
      </c>
      <c r="B36" s="76">
        <v>1584.24</v>
      </c>
      <c r="C36" s="76"/>
      <c r="D36" s="76">
        <v>1389.86</v>
      </c>
      <c r="E36" s="216"/>
      <c r="F36" s="217"/>
    </row>
    <row r="37" spans="1:6" ht="12.75">
      <c r="A37" s="75" t="s">
        <v>136</v>
      </c>
      <c r="B37" s="76">
        <v>5216.67</v>
      </c>
      <c r="C37" s="76"/>
      <c r="D37" s="76">
        <v>6358.8</v>
      </c>
      <c r="E37" s="216"/>
      <c r="F37" s="217"/>
    </row>
    <row r="38" spans="1:6" ht="12.75">
      <c r="A38" s="75" t="s">
        <v>137</v>
      </c>
      <c r="B38" s="76">
        <v>0</v>
      </c>
      <c r="C38" s="76"/>
      <c r="D38" s="76"/>
      <c r="E38" s="216"/>
      <c r="F38" s="217"/>
    </row>
    <row r="39" spans="1:6" ht="12.75">
      <c r="A39" s="75" t="s">
        <v>138</v>
      </c>
      <c r="B39" s="76">
        <v>7707.93</v>
      </c>
      <c r="C39" s="76"/>
      <c r="D39" s="76">
        <v>8005.37</v>
      </c>
      <c r="E39" s="216"/>
      <c r="F39" s="217"/>
    </row>
    <row r="40" spans="1:6" ht="12.75">
      <c r="A40" s="75" t="s">
        <v>139</v>
      </c>
      <c r="B40" s="76">
        <v>85.61</v>
      </c>
      <c r="C40" s="76"/>
      <c r="D40" s="76"/>
      <c r="E40" s="216"/>
      <c r="F40" s="217"/>
    </row>
    <row r="41" spans="1:6" ht="12.75">
      <c r="A41" s="75" t="s">
        <v>140</v>
      </c>
      <c r="B41" s="76">
        <v>1649.74</v>
      </c>
      <c r="C41" s="76"/>
      <c r="D41" s="76">
        <v>4042.79</v>
      </c>
      <c r="E41" s="216"/>
      <c r="F41" s="217"/>
    </row>
    <row r="42" spans="1:6" ht="12.75">
      <c r="A42" s="75" t="s">
        <v>141</v>
      </c>
      <c r="B42" s="76">
        <v>767.3</v>
      </c>
      <c r="C42" s="76"/>
      <c r="D42" s="76">
        <v>3596.32</v>
      </c>
      <c r="E42" s="216"/>
      <c r="F42" s="217"/>
    </row>
    <row r="43" spans="1:6" ht="12.75">
      <c r="A43" s="75" t="s">
        <v>142</v>
      </c>
      <c r="B43" s="76">
        <v>1027.47</v>
      </c>
      <c r="C43" s="76"/>
      <c r="D43" s="76">
        <v>1100.63</v>
      </c>
      <c r="E43" s="216"/>
      <c r="F43" s="217"/>
    </row>
    <row r="44" spans="1:6" s="72" customFormat="1" ht="9.75" hidden="1">
      <c r="A44" s="65" t="s">
        <v>143</v>
      </c>
      <c r="B44" s="66"/>
      <c r="C44" s="66"/>
      <c r="D44" s="66"/>
      <c r="E44" s="209"/>
      <c r="F44" s="210"/>
    </row>
    <row r="45" spans="1:6" ht="12.75" hidden="1">
      <c r="A45" s="75" t="s">
        <v>144</v>
      </c>
      <c r="B45" s="76"/>
      <c r="C45" s="76"/>
      <c r="D45" s="76"/>
      <c r="E45" s="216"/>
      <c r="F45" s="217"/>
    </row>
    <row r="46" spans="1:6" s="72" customFormat="1" ht="9.75">
      <c r="A46" s="65" t="s">
        <v>120</v>
      </c>
      <c r="B46" s="66">
        <v>4144.63</v>
      </c>
      <c r="C46" s="66">
        <v>6848</v>
      </c>
      <c r="D46" s="66">
        <v>3041</v>
      </c>
      <c r="E46" s="209">
        <v>44.41</v>
      </c>
      <c r="F46" s="210">
        <f>D46/B46*100</f>
        <v>73.37205009856127</v>
      </c>
    </row>
    <row r="47" spans="1:6" ht="12.75">
      <c r="A47" s="75" t="s">
        <v>145</v>
      </c>
      <c r="B47" s="76">
        <v>3886.13</v>
      </c>
      <c r="C47" s="76"/>
      <c r="D47" s="76">
        <v>5606</v>
      </c>
      <c r="E47" s="216"/>
      <c r="F47" s="217"/>
    </row>
    <row r="48" spans="1:6" ht="12.75">
      <c r="A48" s="75" t="s">
        <v>146</v>
      </c>
      <c r="B48" s="76">
        <v>0</v>
      </c>
      <c r="C48" s="76"/>
      <c r="D48" s="76">
        <v>85.15</v>
      </c>
      <c r="E48" s="216"/>
      <c r="F48" s="217"/>
    </row>
    <row r="49" spans="1:6" ht="12.75">
      <c r="A49" s="75" t="s">
        <v>147</v>
      </c>
      <c r="B49" s="76">
        <v>106.18</v>
      </c>
      <c r="C49" s="76"/>
      <c r="D49" s="76">
        <v>108.09</v>
      </c>
      <c r="E49" s="216"/>
      <c r="F49" s="217"/>
    </row>
    <row r="50" spans="1:6" ht="12.75">
      <c r="A50" s="75" t="s">
        <v>121</v>
      </c>
      <c r="B50" s="76">
        <v>0</v>
      </c>
      <c r="C50" s="76"/>
      <c r="D50" s="76">
        <v>233.62</v>
      </c>
      <c r="E50" s="216"/>
      <c r="F50" s="217"/>
    </row>
    <row r="51" spans="1:6" ht="12.75">
      <c r="A51" s="75" t="s">
        <v>148</v>
      </c>
      <c r="B51" s="76">
        <v>152.33</v>
      </c>
      <c r="C51" s="76"/>
      <c r="D51" s="76">
        <v>49.11</v>
      </c>
      <c r="E51" s="216"/>
      <c r="F51" s="217"/>
    </row>
    <row r="52" spans="1:6" ht="12.75">
      <c r="A52" s="65" t="s">
        <v>122</v>
      </c>
      <c r="B52" s="66">
        <v>358.46</v>
      </c>
      <c r="C52" s="66">
        <v>664</v>
      </c>
      <c r="D52" s="66">
        <v>431.1</v>
      </c>
      <c r="E52" s="209">
        <v>64.92</v>
      </c>
      <c r="F52" s="210">
        <f>D52/B52*100</f>
        <v>120.26446465435477</v>
      </c>
    </row>
    <row r="53" spans="1:6" s="72" customFormat="1" ht="9.75">
      <c r="A53" s="65" t="s">
        <v>123</v>
      </c>
      <c r="B53" s="66">
        <v>358.46</v>
      </c>
      <c r="C53" s="66">
        <v>664</v>
      </c>
      <c r="D53" s="66">
        <v>431.1</v>
      </c>
      <c r="E53" s="209">
        <v>64.92</v>
      </c>
      <c r="F53" s="210">
        <v>120.26</v>
      </c>
    </row>
    <row r="54" spans="1:6" s="72" customFormat="1" ht="9.75">
      <c r="A54" s="75" t="s">
        <v>149</v>
      </c>
      <c r="B54" s="121">
        <v>358.46</v>
      </c>
      <c r="C54" s="121"/>
      <c r="D54" s="121">
        <v>431.1</v>
      </c>
      <c r="E54" s="220"/>
      <c r="F54" s="221"/>
    </row>
    <row r="55" spans="1:6" ht="12.75">
      <c r="A55" s="139" t="s">
        <v>242</v>
      </c>
      <c r="B55" s="122">
        <v>0</v>
      </c>
      <c r="C55" s="122"/>
      <c r="D55" s="122"/>
      <c r="E55" s="222"/>
      <c r="F55" s="222"/>
    </row>
    <row r="56" spans="1:6" ht="23.25" customHeight="1">
      <c r="A56" s="140" t="s">
        <v>150</v>
      </c>
      <c r="B56" s="181">
        <v>116576.96</v>
      </c>
      <c r="C56" s="141">
        <v>402593.02</v>
      </c>
      <c r="D56" s="141">
        <f>SUM(D57+D152+D181+D228+D234)</f>
        <v>200169.05999999997</v>
      </c>
      <c r="E56" s="223">
        <f>D56/C56*100</f>
        <v>49.71995291920361</v>
      </c>
      <c r="F56" s="224">
        <f>D56/B56*100</f>
        <v>171.70550681712746</v>
      </c>
    </row>
    <row r="57" spans="1:6" s="72" customFormat="1" ht="24" customHeight="1">
      <c r="A57" s="69" t="s">
        <v>151</v>
      </c>
      <c r="B57" s="71">
        <v>17671.84</v>
      </c>
      <c r="C57" s="71">
        <v>18508</v>
      </c>
      <c r="D57" s="71">
        <f>SUM(D58+D85+D96+D112)</f>
        <v>31960.219999999998</v>
      </c>
      <c r="E57" s="212">
        <f>D57/C57*100</f>
        <v>172.68327209855195</v>
      </c>
      <c r="F57" s="213">
        <f>D57/B57*100</f>
        <v>180.8539461651984</v>
      </c>
    </row>
    <row r="58" spans="1:6" s="72" customFormat="1" ht="9.75">
      <c r="A58" s="78" t="s">
        <v>152</v>
      </c>
      <c r="B58" s="83">
        <v>0</v>
      </c>
      <c r="C58" s="83">
        <v>265</v>
      </c>
      <c r="D58" s="83">
        <f>SUM(D59)</f>
        <v>233.93</v>
      </c>
      <c r="E58" s="225">
        <f>D58/C58*100</f>
        <v>88.27547169811321</v>
      </c>
      <c r="F58" s="226">
        <v>0</v>
      </c>
    </row>
    <row r="59" spans="1:6" s="72" customFormat="1" ht="9.75">
      <c r="A59" s="65" t="s">
        <v>117</v>
      </c>
      <c r="B59" s="182">
        <v>0</v>
      </c>
      <c r="C59" s="84">
        <v>265</v>
      </c>
      <c r="D59" s="84">
        <f>SUM(D83+D60)</f>
        <v>233.93</v>
      </c>
      <c r="E59" s="227">
        <v>88.28</v>
      </c>
      <c r="F59" s="228">
        <v>0</v>
      </c>
    </row>
    <row r="60" spans="1:6" s="72" customFormat="1" ht="15" customHeight="1">
      <c r="A60" s="65" t="s">
        <v>128</v>
      </c>
      <c r="B60" s="66">
        <v>0</v>
      </c>
      <c r="C60" s="66">
        <v>265</v>
      </c>
      <c r="D60" s="66">
        <f>SUM(D61)</f>
        <v>16.43</v>
      </c>
      <c r="E60" s="209">
        <f>D60/C60*100</f>
        <v>6.2</v>
      </c>
      <c r="F60" s="210">
        <v>0</v>
      </c>
    </row>
    <row r="61" spans="1:6" ht="12.75">
      <c r="A61" s="75" t="s">
        <v>188</v>
      </c>
      <c r="B61" s="76">
        <v>0</v>
      </c>
      <c r="C61" s="76"/>
      <c r="D61" s="76">
        <v>16.43</v>
      </c>
      <c r="E61" s="216"/>
      <c r="F61" s="217">
        <v>0</v>
      </c>
    </row>
    <row r="62" spans="1:6" s="72" customFormat="1" ht="9.75" hidden="1">
      <c r="A62" s="78" t="s">
        <v>155</v>
      </c>
      <c r="B62" s="83"/>
      <c r="C62" s="83"/>
      <c r="D62" s="83"/>
      <c r="E62" s="225"/>
      <c r="F62" s="226"/>
    </row>
    <row r="63" spans="1:6" s="72" customFormat="1" ht="9.75" hidden="1">
      <c r="A63" s="65" t="s">
        <v>128</v>
      </c>
      <c r="B63" s="66"/>
      <c r="C63" s="66"/>
      <c r="D63" s="66"/>
      <c r="E63" s="209"/>
      <c r="F63" s="210"/>
    </row>
    <row r="64" spans="1:6" ht="12.75" hidden="1">
      <c r="A64" s="75" t="str">
        <f>+'[1]KONSOLIDIRANI'!B83&amp;" "&amp;'[1]KONSOLIDIRANI'!C83</f>
        <v>32212 Literatura (publikacije, časopisi, glasila, knjige i ostalo)</v>
      </c>
      <c r="B64" s="76"/>
      <c r="C64" s="76"/>
      <c r="D64" s="76"/>
      <c r="E64" s="216"/>
      <c r="F64" s="217"/>
    </row>
    <row r="65" spans="1:6" ht="12.75" hidden="1">
      <c r="A65" s="75" t="str">
        <f>+'[1]KONSOLIDIRANI'!B84&amp;" "&amp;'[1]KONSOLIDIRANI'!C84</f>
        <v>32219 Ostali materijal za potrebe redovnog poslovanja</v>
      </c>
      <c r="B65" s="76"/>
      <c r="C65" s="76"/>
      <c r="D65" s="76"/>
      <c r="E65" s="216"/>
      <c r="F65" s="217"/>
    </row>
    <row r="66" spans="1:6" ht="12.75" hidden="1">
      <c r="A66" s="75" t="str">
        <f>+'[1]KONSOLIDIRANI'!B85&amp;" "&amp;'[1]KONSOLIDIRANI'!C85</f>
        <v>32251 Sitni inventar</v>
      </c>
      <c r="B66" s="76"/>
      <c r="C66" s="76"/>
      <c r="D66" s="76"/>
      <c r="E66" s="216"/>
      <c r="F66" s="217"/>
    </row>
    <row r="67" spans="1:6" s="72" customFormat="1" ht="9.75" hidden="1">
      <c r="A67" s="65" t="s">
        <v>134</v>
      </c>
      <c r="B67" s="66"/>
      <c r="C67" s="66"/>
      <c r="D67" s="66"/>
      <c r="E67" s="209"/>
      <c r="F67" s="210"/>
    </row>
    <row r="68" spans="1:6" ht="12.75" hidden="1">
      <c r="A68" s="75" t="str">
        <f>+'[1]KONSOLIDIRANI'!B86&amp;" "&amp;'[1]KONSOLIDIRANI'!C86</f>
        <v>32319 Ostale usluge za komunikaciju i prijevoz</v>
      </c>
      <c r="B68" s="76"/>
      <c r="C68" s="76"/>
      <c r="D68" s="76"/>
      <c r="E68" s="216"/>
      <c r="F68" s="217"/>
    </row>
    <row r="69" spans="1:6" ht="12.75" hidden="1">
      <c r="A69" s="75" t="str">
        <f>+'[1]KONSOLIDIRANI'!B87&amp;" "&amp;'[1]KONSOLIDIRANI'!C87</f>
        <v>32321 Usluge tekućeg i investicijskog održavanja građevinskih objekata</v>
      </c>
      <c r="B69" s="76"/>
      <c r="C69" s="76"/>
      <c r="D69" s="76"/>
      <c r="E69" s="216"/>
      <c r="F69" s="217"/>
    </row>
    <row r="70" spans="1:6" ht="12.75" hidden="1">
      <c r="A70" s="75" t="str">
        <f>+'[1]KONSOLIDIRANI'!B88&amp;" "&amp;'[1]KONSOLIDIRANI'!C88</f>
        <v>32322 Usluge tekućeg i investicijskog održavanja postrojenja i opreme</v>
      </c>
      <c r="B70" s="76"/>
      <c r="C70" s="76"/>
      <c r="D70" s="76"/>
      <c r="E70" s="216"/>
      <c r="F70" s="217"/>
    </row>
    <row r="71" spans="1:6" ht="12.75" hidden="1">
      <c r="A71" s="75" t="str">
        <f>+'[1]KONSOLIDIRANI'!B89&amp;" "&amp;'[1]KONSOLIDIRANI'!C89</f>
        <v>32363 Laboratorijske usluge</v>
      </c>
      <c r="B71" s="76"/>
      <c r="C71" s="76"/>
      <c r="D71" s="76"/>
      <c r="E71" s="216"/>
      <c r="F71" s="217"/>
    </row>
    <row r="72" spans="1:6" s="72" customFormat="1" ht="9.75" hidden="1">
      <c r="A72" s="65" t="s">
        <v>120</v>
      </c>
      <c r="B72" s="66"/>
      <c r="C72" s="66"/>
      <c r="D72" s="66"/>
      <c r="E72" s="209"/>
      <c r="F72" s="210"/>
    </row>
    <row r="73" spans="1:6" ht="12.75" hidden="1">
      <c r="A73" s="75" t="str">
        <f>+'[1]KONSOLIDIRANI'!B90&amp;" "&amp;'[1]KONSOLIDIRANI'!C90</f>
        <v>32931 Reprezentacija</v>
      </c>
      <c r="B73" s="76"/>
      <c r="C73" s="76"/>
      <c r="D73" s="76"/>
      <c r="E73" s="216"/>
      <c r="F73" s="217"/>
    </row>
    <row r="74" spans="1:6" ht="12.75" hidden="1">
      <c r="A74" s="75" t="str">
        <f>+'[1]KONSOLIDIRANI'!B91&amp;" "&amp;'[1]KONSOLIDIRANI'!C91</f>
        <v>32999 Ostali nespomenuti rashodi poslovanja</v>
      </c>
      <c r="B74" s="76"/>
      <c r="C74" s="76"/>
      <c r="D74" s="76"/>
      <c r="E74" s="216"/>
      <c r="F74" s="217"/>
    </row>
    <row r="75" spans="1:6" s="72" customFormat="1" ht="9.75" hidden="1">
      <c r="A75" s="65" t="s">
        <v>154</v>
      </c>
      <c r="B75" s="66"/>
      <c r="C75" s="66"/>
      <c r="D75" s="66"/>
      <c r="E75" s="209"/>
      <c r="F75" s="210"/>
    </row>
    <row r="76" spans="1:6" ht="12.75" hidden="1">
      <c r="A76" s="75" t="str">
        <f>+'[1]KONSOLIDIRANI'!B92&amp;" "&amp;'[1]KONSOLIDIRANI'!C92</f>
        <v>37219 Ostale naknade iz proračuna u novcu</v>
      </c>
      <c r="B76" s="76"/>
      <c r="C76" s="76"/>
      <c r="D76" s="76"/>
      <c r="E76" s="216"/>
      <c r="F76" s="217"/>
    </row>
    <row r="77" spans="1:6" s="72" customFormat="1" ht="9.75" hidden="1">
      <c r="A77" s="65" t="s">
        <v>156</v>
      </c>
      <c r="B77" s="66"/>
      <c r="C77" s="66"/>
      <c r="D77" s="66"/>
      <c r="E77" s="209"/>
      <c r="F77" s="210"/>
    </row>
    <row r="78" spans="1:6" ht="12.75" hidden="1">
      <c r="A78" s="75" t="str">
        <f>+'[1]KONSOLIDIRANI'!B93&amp;" "&amp;'[1]KONSOLIDIRANI'!C93</f>
        <v>42211 Računala i računalna oprema</v>
      </c>
      <c r="B78" s="76"/>
      <c r="C78" s="76"/>
      <c r="D78" s="76"/>
      <c r="E78" s="216"/>
      <c r="F78" s="217"/>
    </row>
    <row r="79" spans="1:6" ht="12.75" hidden="1">
      <c r="A79" s="75" t="str">
        <f>+'[1]KONSOLIDIRANI'!B94&amp;" "&amp;'[1]KONSOLIDIRANI'!C94</f>
        <v>42231 Oprema za grijanje, ventilaciju i hlađenje</v>
      </c>
      <c r="B79" s="76"/>
      <c r="C79" s="76"/>
      <c r="D79" s="76"/>
      <c r="E79" s="216"/>
      <c r="F79" s="217"/>
    </row>
    <row r="80" spans="1:6" ht="12.75" hidden="1">
      <c r="A80" s="75" t="str">
        <f>+'[1]KONSOLIDIRANI'!B95&amp;" "&amp;'[1]KONSOLIDIRANI'!C95</f>
        <v>42273 Oprema</v>
      </c>
      <c r="B80" s="76"/>
      <c r="C80" s="76"/>
      <c r="D80" s="76"/>
      <c r="E80" s="216"/>
      <c r="F80" s="217"/>
    </row>
    <row r="81" spans="1:6" s="72" customFormat="1" ht="9.75" hidden="1">
      <c r="A81" s="65" t="s">
        <v>157</v>
      </c>
      <c r="B81" s="66"/>
      <c r="C81" s="66"/>
      <c r="D81" s="66"/>
      <c r="E81" s="209"/>
      <c r="F81" s="210"/>
    </row>
    <row r="82" spans="1:6" ht="12.75" hidden="1">
      <c r="A82" s="75" t="s">
        <v>158</v>
      </c>
      <c r="B82" s="76"/>
      <c r="C82" s="76"/>
      <c r="D82" s="76"/>
      <c r="E82" s="216"/>
      <c r="F82" s="217"/>
    </row>
    <row r="83" spans="1:6" ht="12.75">
      <c r="A83" s="65" t="s">
        <v>120</v>
      </c>
      <c r="B83" s="66">
        <v>0</v>
      </c>
      <c r="C83" s="66">
        <v>0</v>
      </c>
      <c r="D83" s="66">
        <f>SUM(D84)</f>
        <v>217.5</v>
      </c>
      <c r="E83" s="216">
        <v>0</v>
      </c>
      <c r="F83" s="217">
        <v>0</v>
      </c>
    </row>
    <row r="84" spans="1:6" ht="12.75">
      <c r="A84" s="75" t="s">
        <v>179</v>
      </c>
      <c r="B84" s="76">
        <v>0</v>
      </c>
      <c r="C84" s="76"/>
      <c r="D84" s="76">
        <v>217.5</v>
      </c>
      <c r="E84" s="216"/>
      <c r="F84" s="217">
        <v>0</v>
      </c>
    </row>
    <row r="85" spans="1:6" ht="12.75">
      <c r="A85" s="78" t="s">
        <v>155</v>
      </c>
      <c r="B85" s="83">
        <v>0</v>
      </c>
      <c r="C85" s="83">
        <f>SUM(C86+C89)</f>
        <v>1088</v>
      </c>
      <c r="D85" s="83">
        <f>SUM(D86+D92)</f>
        <v>1122.9699999999998</v>
      </c>
      <c r="E85" s="225">
        <f>D85/C85*100</f>
        <v>103.2141544117647</v>
      </c>
      <c r="F85" s="226">
        <v>0</v>
      </c>
    </row>
    <row r="86" spans="1:6" ht="12.75">
      <c r="A86" s="65" t="s">
        <v>117</v>
      </c>
      <c r="B86" s="66">
        <v>0</v>
      </c>
      <c r="C86" s="66">
        <v>13</v>
      </c>
      <c r="D86" s="66">
        <f>SUM(D87)</f>
        <v>42.35</v>
      </c>
      <c r="E86" s="209">
        <f>D86/C86*100</f>
        <v>325.7692307692308</v>
      </c>
      <c r="F86" s="210">
        <v>0</v>
      </c>
    </row>
    <row r="87" spans="1:6" ht="12.75">
      <c r="A87" s="65" t="s">
        <v>128</v>
      </c>
      <c r="B87" s="66">
        <v>0</v>
      </c>
      <c r="C87" s="66">
        <v>13</v>
      </c>
      <c r="D87" s="66">
        <v>42.35</v>
      </c>
      <c r="E87" s="209">
        <v>325.77</v>
      </c>
      <c r="F87" s="210">
        <v>0</v>
      </c>
    </row>
    <row r="88" spans="1:6" ht="12.75">
      <c r="A88" s="65" t="s">
        <v>188</v>
      </c>
      <c r="B88" s="66">
        <v>0</v>
      </c>
      <c r="C88" s="66"/>
      <c r="D88" s="66">
        <v>42.35</v>
      </c>
      <c r="E88" s="209"/>
      <c r="F88" s="210">
        <v>0</v>
      </c>
    </row>
    <row r="89" spans="1:6" ht="21">
      <c r="A89" s="68" t="s">
        <v>244</v>
      </c>
      <c r="B89" s="66">
        <v>0</v>
      </c>
      <c r="C89" s="66">
        <v>1075</v>
      </c>
      <c r="D89" s="66"/>
      <c r="E89" s="209">
        <v>0</v>
      </c>
      <c r="F89" s="210">
        <v>0</v>
      </c>
    </row>
    <row r="90" spans="1:6" ht="12.75">
      <c r="A90" s="65" t="s">
        <v>154</v>
      </c>
      <c r="B90" s="66">
        <v>0</v>
      </c>
      <c r="C90" s="66">
        <v>1075</v>
      </c>
      <c r="D90" s="66"/>
      <c r="E90" s="209">
        <v>0</v>
      </c>
      <c r="F90" s="210">
        <v>0</v>
      </c>
    </row>
    <row r="91" spans="1:6" ht="12.75">
      <c r="A91" s="75" t="s">
        <v>245</v>
      </c>
      <c r="B91" s="76">
        <v>0</v>
      </c>
      <c r="C91" s="76"/>
      <c r="D91" s="76"/>
      <c r="E91" s="216"/>
      <c r="F91" s="217">
        <v>0</v>
      </c>
    </row>
    <row r="92" spans="1:6" ht="12.75">
      <c r="A92" s="65" t="s">
        <v>180</v>
      </c>
      <c r="B92" s="66">
        <v>0</v>
      </c>
      <c r="C92" s="66"/>
      <c r="D92" s="66">
        <f>SUM(D93:D95)</f>
        <v>1080.62</v>
      </c>
      <c r="E92" s="209">
        <v>0</v>
      </c>
      <c r="F92" s="210">
        <v>0</v>
      </c>
    </row>
    <row r="93" spans="1:6" ht="12.75">
      <c r="A93" s="75" t="s">
        <v>267</v>
      </c>
      <c r="B93" s="76">
        <v>0</v>
      </c>
      <c r="C93" s="76"/>
      <c r="D93" s="76">
        <v>584.13</v>
      </c>
      <c r="E93" s="216"/>
      <c r="F93" s="217">
        <v>0</v>
      </c>
    </row>
    <row r="94" spans="1:6" ht="12.75">
      <c r="A94" s="75" t="s">
        <v>268</v>
      </c>
      <c r="B94" s="76">
        <v>0</v>
      </c>
      <c r="C94" s="76"/>
      <c r="D94" s="76">
        <v>470.15</v>
      </c>
      <c r="E94" s="216"/>
      <c r="F94" s="217">
        <v>0</v>
      </c>
    </row>
    <row r="95" spans="1:6" ht="12.75">
      <c r="A95" s="75" t="s">
        <v>269</v>
      </c>
      <c r="B95" s="76">
        <v>0</v>
      </c>
      <c r="C95" s="76"/>
      <c r="D95" s="76">
        <v>26.34</v>
      </c>
      <c r="E95" s="216"/>
      <c r="F95" s="217">
        <v>0</v>
      </c>
    </row>
    <row r="96" spans="1:6" s="72" customFormat="1" ht="9.75">
      <c r="A96" s="78" t="s">
        <v>161</v>
      </c>
      <c r="B96" s="83">
        <v>760.69</v>
      </c>
      <c r="C96" s="83">
        <f>SUM(C103+C110)</f>
        <v>1733</v>
      </c>
      <c r="D96" s="83">
        <f>SUM(D101+D103+D105)</f>
        <v>1602.29</v>
      </c>
      <c r="E96" s="225">
        <f>D96/C96*100</f>
        <v>92.45758799769186</v>
      </c>
      <c r="F96" s="226">
        <f>D96/B96*100</f>
        <v>210.63639590371898</v>
      </c>
    </row>
    <row r="97" spans="1:6" ht="12.75">
      <c r="A97" s="65" t="s">
        <v>117</v>
      </c>
      <c r="B97" s="66">
        <v>756.23</v>
      </c>
      <c r="C97" s="66"/>
      <c r="D97" s="66">
        <v>0</v>
      </c>
      <c r="E97" s="209">
        <v>0</v>
      </c>
      <c r="F97" s="210">
        <v>0</v>
      </c>
    </row>
    <row r="98" spans="1:6" s="72" customFormat="1" ht="9.75">
      <c r="A98" s="65" t="s">
        <v>118</v>
      </c>
      <c r="B98" s="66">
        <v>756.23</v>
      </c>
      <c r="C98" s="66"/>
      <c r="D98" s="66">
        <v>0</v>
      </c>
      <c r="E98" s="209">
        <v>0</v>
      </c>
      <c r="F98" s="210">
        <v>0</v>
      </c>
    </row>
    <row r="99" spans="1:9" ht="12.75">
      <c r="A99" s="85" t="s">
        <v>126</v>
      </c>
      <c r="B99" s="76">
        <v>111.82</v>
      </c>
      <c r="C99" s="76"/>
      <c r="D99" s="76">
        <v>0</v>
      </c>
      <c r="E99" s="216"/>
      <c r="F99" s="217"/>
      <c r="I99" s="67"/>
    </row>
    <row r="100" spans="1:9" ht="12.75">
      <c r="A100" s="77" t="s">
        <v>162</v>
      </c>
      <c r="B100" s="183">
        <v>644.41</v>
      </c>
      <c r="C100" s="76"/>
      <c r="D100" s="76">
        <v>0</v>
      </c>
      <c r="E100" s="216"/>
      <c r="F100" s="217"/>
      <c r="I100" s="67"/>
    </row>
    <row r="101" spans="1:9" ht="12.75">
      <c r="A101" s="86" t="s">
        <v>128</v>
      </c>
      <c r="B101" s="184">
        <v>0</v>
      </c>
      <c r="C101" s="66"/>
      <c r="D101" s="66">
        <f>SUM(D102)</f>
        <v>266.44</v>
      </c>
      <c r="E101" s="209">
        <v>0</v>
      </c>
      <c r="F101" s="210">
        <v>0</v>
      </c>
      <c r="I101" s="67"/>
    </row>
    <row r="102" spans="1:9" ht="12.75">
      <c r="A102" s="77" t="s">
        <v>129</v>
      </c>
      <c r="B102" s="183">
        <v>0</v>
      </c>
      <c r="C102" s="76"/>
      <c r="D102" s="76">
        <v>266.44</v>
      </c>
      <c r="E102" s="216"/>
      <c r="F102" s="217"/>
      <c r="I102" s="67"/>
    </row>
    <row r="103" spans="1:9" ht="12.75">
      <c r="A103" s="86" t="s">
        <v>134</v>
      </c>
      <c r="B103" s="184">
        <v>0</v>
      </c>
      <c r="C103" s="66">
        <v>929</v>
      </c>
      <c r="D103" s="66">
        <f>SUM(D104)</f>
        <v>1251.52</v>
      </c>
      <c r="E103" s="209">
        <f>D103/C103*100</f>
        <v>134.7168998923574</v>
      </c>
      <c r="F103" s="210">
        <v>0</v>
      </c>
      <c r="I103" s="67"/>
    </row>
    <row r="104" spans="1:9" ht="12.75">
      <c r="A104" s="77" t="s">
        <v>140</v>
      </c>
      <c r="B104" s="183">
        <v>0</v>
      </c>
      <c r="C104" s="76"/>
      <c r="D104" s="76">
        <v>1251.52</v>
      </c>
      <c r="E104" s="216"/>
      <c r="F104" s="217"/>
      <c r="I104" s="67"/>
    </row>
    <row r="105" spans="1:9" ht="12.75">
      <c r="A105" s="77" t="s">
        <v>120</v>
      </c>
      <c r="B105" s="183">
        <v>0</v>
      </c>
      <c r="C105" s="76"/>
      <c r="D105" s="76">
        <f>SUM(D106)</f>
        <v>84.33</v>
      </c>
      <c r="E105" s="216"/>
      <c r="F105" s="217"/>
      <c r="I105" s="67"/>
    </row>
    <row r="106" spans="1:9" ht="12.75">
      <c r="A106" s="77" t="s">
        <v>146</v>
      </c>
      <c r="B106" s="183">
        <v>0</v>
      </c>
      <c r="C106" s="76"/>
      <c r="D106" s="76">
        <v>84.33</v>
      </c>
      <c r="E106" s="216"/>
      <c r="F106" s="217"/>
      <c r="I106" s="67"/>
    </row>
    <row r="107" spans="1:9" ht="12.75">
      <c r="A107" s="86" t="s">
        <v>122</v>
      </c>
      <c r="B107" s="184">
        <v>4.46</v>
      </c>
      <c r="C107" s="66"/>
      <c r="D107" s="66"/>
      <c r="E107" s="209">
        <v>0</v>
      </c>
      <c r="F107" s="210">
        <v>0</v>
      </c>
      <c r="I107" s="67"/>
    </row>
    <row r="108" spans="1:9" ht="12.75">
      <c r="A108" s="86" t="s">
        <v>123</v>
      </c>
      <c r="B108" s="184">
        <v>4.46</v>
      </c>
      <c r="C108" s="66"/>
      <c r="D108" s="66"/>
      <c r="E108" s="209">
        <v>0</v>
      </c>
      <c r="F108" s="210">
        <v>0</v>
      </c>
      <c r="I108" s="67"/>
    </row>
    <row r="109" spans="1:9" ht="12.75">
      <c r="A109" s="198" t="s">
        <v>163</v>
      </c>
      <c r="B109" s="199">
        <v>4.46</v>
      </c>
      <c r="C109" s="66"/>
      <c r="D109" s="66"/>
      <c r="E109" s="209"/>
      <c r="F109" s="210"/>
      <c r="I109" s="67"/>
    </row>
    <row r="110" spans="1:9" ht="12.75">
      <c r="A110" s="202" t="s">
        <v>180</v>
      </c>
      <c r="B110" s="200">
        <v>0</v>
      </c>
      <c r="C110" s="184">
        <v>804</v>
      </c>
      <c r="D110" s="66">
        <v>0</v>
      </c>
      <c r="E110" s="209">
        <v>0</v>
      </c>
      <c r="F110" s="210">
        <v>0</v>
      </c>
      <c r="I110" s="67"/>
    </row>
    <row r="111" spans="1:9" ht="12.75">
      <c r="A111" s="201" t="s">
        <v>270</v>
      </c>
      <c r="B111" s="122">
        <v>0</v>
      </c>
      <c r="C111" s="183"/>
      <c r="D111" s="76"/>
      <c r="E111" s="216"/>
      <c r="F111" s="217"/>
      <c r="I111" s="67"/>
    </row>
    <row r="112" spans="1:6" s="72" customFormat="1" ht="9.75">
      <c r="A112" s="142" t="s">
        <v>167</v>
      </c>
      <c r="B112" s="143">
        <v>16911.19</v>
      </c>
      <c r="C112" s="83">
        <f>SUM(C121+C142)</f>
        <v>15422</v>
      </c>
      <c r="D112" s="83">
        <f>SUM(D117+D121+D142+D145+D148)</f>
        <v>29001.03</v>
      </c>
      <c r="E112" s="225">
        <f>D112/C112*100</f>
        <v>188.04973414602514</v>
      </c>
      <c r="F112" s="226">
        <f>D112/B112*100</f>
        <v>171.49017898799553</v>
      </c>
    </row>
    <row r="113" spans="1:6" s="72" customFormat="1" ht="9.75" hidden="1">
      <c r="A113" s="65" t="s">
        <v>108</v>
      </c>
      <c r="B113" s="66"/>
      <c r="C113" s="66"/>
      <c r="D113" s="66"/>
      <c r="E113" s="209"/>
      <c r="F113" s="210"/>
    </row>
    <row r="114" spans="1:6" ht="12.75" hidden="1">
      <c r="A114" s="75" t="s">
        <v>168</v>
      </c>
      <c r="B114" s="76"/>
      <c r="C114" s="76"/>
      <c r="D114" s="76"/>
      <c r="E114" s="216"/>
      <c r="F114" s="217"/>
    </row>
    <row r="115" spans="1:6" s="72" customFormat="1" ht="9.75" hidden="1">
      <c r="A115" s="65" t="s">
        <v>169</v>
      </c>
      <c r="B115" s="66"/>
      <c r="C115" s="66"/>
      <c r="D115" s="66"/>
      <c r="E115" s="209"/>
      <c r="F115" s="210"/>
    </row>
    <row r="116" spans="1:6" ht="12.75" hidden="1">
      <c r="A116" s="75" t="s">
        <v>170</v>
      </c>
      <c r="B116" s="76"/>
      <c r="C116" s="76"/>
      <c r="D116" s="76"/>
      <c r="E116" s="216"/>
      <c r="F116" s="217"/>
    </row>
    <row r="117" spans="1:6" ht="12.75">
      <c r="A117" s="65" t="s">
        <v>107</v>
      </c>
      <c r="B117" s="66">
        <v>0</v>
      </c>
      <c r="C117" s="66">
        <v>0</v>
      </c>
      <c r="D117" s="66">
        <v>172.01</v>
      </c>
      <c r="E117" s="209">
        <f>E119</f>
        <v>0</v>
      </c>
      <c r="F117" s="210"/>
    </row>
    <row r="118" spans="1:6" ht="12.75">
      <c r="A118" s="65" t="s">
        <v>108</v>
      </c>
      <c r="B118" s="66">
        <v>0</v>
      </c>
      <c r="C118" s="66">
        <v>0</v>
      </c>
      <c r="D118" s="66">
        <f>SUM(D119:D120)</f>
        <v>172.01</v>
      </c>
      <c r="E118" s="209">
        <v>0</v>
      </c>
      <c r="F118" s="210"/>
    </row>
    <row r="119" spans="1:6" ht="12.75">
      <c r="A119" s="75" t="s">
        <v>109</v>
      </c>
      <c r="B119" s="76">
        <v>0</v>
      </c>
      <c r="C119" s="76"/>
      <c r="D119" s="76">
        <v>147.65</v>
      </c>
      <c r="E119" s="216"/>
      <c r="F119" s="217"/>
    </row>
    <row r="120" spans="1:6" ht="12.75">
      <c r="A120" s="75" t="s">
        <v>170</v>
      </c>
      <c r="B120" s="76">
        <v>0</v>
      </c>
      <c r="C120" s="76"/>
      <c r="D120" s="76">
        <v>24.36</v>
      </c>
      <c r="E120" s="216"/>
      <c r="F120" s="217"/>
    </row>
    <row r="121" spans="1:6" ht="12.75">
      <c r="A121" s="65" t="s">
        <v>117</v>
      </c>
      <c r="B121" s="66">
        <v>650.21</v>
      </c>
      <c r="C121" s="66">
        <f>SUM(C122+C125+C131+C140)</f>
        <v>292</v>
      </c>
      <c r="D121" s="66">
        <f>SUM(D122+D125+D131+D138)</f>
        <v>6121.76</v>
      </c>
      <c r="E121" s="209">
        <f>D121/C121*100</f>
        <v>2096.4931506849316</v>
      </c>
      <c r="F121" s="210">
        <f>D121/B121*100</f>
        <v>941.5050522139002</v>
      </c>
    </row>
    <row r="122" spans="1:6" s="72" customFormat="1" ht="9.75">
      <c r="A122" s="65" t="s">
        <v>118</v>
      </c>
      <c r="B122" s="66">
        <v>650.21</v>
      </c>
      <c r="C122" s="66">
        <f>SUM(C123:C124)</f>
        <v>0</v>
      </c>
      <c r="D122" s="66">
        <f>SUM(D123)</f>
        <v>459.63</v>
      </c>
      <c r="E122" s="209">
        <v>0</v>
      </c>
      <c r="F122" s="210">
        <f>D122/B122*100</f>
        <v>70.6894695559896</v>
      </c>
    </row>
    <row r="123" spans="1:6" ht="12.75">
      <c r="A123" s="75" t="s">
        <v>126</v>
      </c>
      <c r="B123" s="76">
        <v>364.86</v>
      </c>
      <c r="C123" s="76"/>
      <c r="D123" s="76">
        <v>459.63</v>
      </c>
      <c r="E123" s="216"/>
      <c r="F123" s="217"/>
    </row>
    <row r="124" spans="1:6" ht="12.75">
      <c r="A124" s="75" t="s">
        <v>162</v>
      </c>
      <c r="B124" s="76">
        <v>285.35</v>
      </c>
      <c r="C124" s="76"/>
      <c r="D124" s="76"/>
      <c r="E124" s="216"/>
      <c r="F124" s="217"/>
    </row>
    <row r="125" spans="1:6" s="72" customFormat="1" ht="9.75">
      <c r="A125" s="65" t="s">
        <v>128</v>
      </c>
      <c r="B125" s="66">
        <v>3859.66</v>
      </c>
      <c r="C125" s="66">
        <f>SUM(C126:C129)</f>
        <v>0</v>
      </c>
      <c r="D125" s="66">
        <f>SUM(D126:D130)</f>
        <v>4426.150000000001</v>
      </c>
      <c r="E125" s="209">
        <v>0</v>
      </c>
      <c r="F125" s="210">
        <f>D125/B125*100</f>
        <v>114.67719954607402</v>
      </c>
    </row>
    <row r="126" spans="1:6" ht="12.75">
      <c r="A126" s="75" t="s">
        <v>129</v>
      </c>
      <c r="B126" s="76">
        <v>789.03</v>
      </c>
      <c r="C126" s="76"/>
      <c r="D126" s="76">
        <v>1946.7</v>
      </c>
      <c r="E126" s="216"/>
      <c r="F126" s="217"/>
    </row>
    <row r="127" spans="1:6" ht="12.75">
      <c r="A127" s="75" t="s">
        <v>171</v>
      </c>
      <c r="B127" s="76">
        <v>1215.67</v>
      </c>
      <c r="C127" s="76"/>
      <c r="D127" s="76">
        <v>266.1</v>
      </c>
      <c r="E127" s="216"/>
      <c r="F127" s="217"/>
    </row>
    <row r="128" spans="1:6" s="72" customFormat="1" ht="9.75">
      <c r="A128" s="75" t="s">
        <v>172</v>
      </c>
      <c r="B128" s="76">
        <v>1831.25</v>
      </c>
      <c r="C128" s="76"/>
      <c r="D128" s="76">
        <v>2179.8</v>
      </c>
      <c r="E128" s="216"/>
      <c r="F128" s="217"/>
    </row>
    <row r="129" spans="1:6" ht="12.75">
      <c r="A129" s="75" t="s">
        <v>131</v>
      </c>
      <c r="B129" s="76">
        <v>23.7</v>
      </c>
      <c r="C129" s="76"/>
      <c r="D129" s="76"/>
      <c r="E129" s="216"/>
      <c r="F129" s="217"/>
    </row>
    <row r="130" spans="1:6" ht="12.75">
      <c r="A130" s="75" t="s">
        <v>173</v>
      </c>
      <c r="B130" s="76">
        <v>0</v>
      </c>
      <c r="C130" s="76"/>
      <c r="D130" s="76">
        <v>33.55</v>
      </c>
      <c r="E130" s="216"/>
      <c r="F130" s="217"/>
    </row>
    <row r="131" spans="1:6" s="72" customFormat="1" ht="9.75">
      <c r="A131" s="65" t="s">
        <v>134</v>
      </c>
      <c r="B131" s="66">
        <v>3211.39</v>
      </c>
      <c r="C131" s="66">
        <f>SUM(C132:C135)</f>
        <v>0</v>
      </c>
      <c r="D131" s="66">
        <f>SUM(D133)</f>
        <v>1211.48</v>
      </c>
      <c r="E131" s="209">
        <v>0</v>
      </c>
      <c r="F131" s="210">
        <f>D131/B131*100</f>
        <v>37.72447444875895</v>
      </c>
    </row>
    <row r="132" spans="1:6" s="72" customFormat="1" ht="9.75">
      <c r="A132" s="77" t="s">
        <v>135</v>
      </c>
      <c r="B132" s="76">
        <v>796.07</v>
      </c>
      <c r="C132" s="76"/>
      <c r="D132" s="76"/>
      <c r="E132" s="216"/>
      <c r="F132" s="217"/>
    </row>
    <row r="133" spans="1:6" ht="12.75">
      <c r="A133" s="75" t="s">
        <v>136</v>
      </c>
      <c r="B133" s="76">
        <v>1252.67</v>
      </c>
      <c r="C133" s="76"/>
      <c r="D133" s="76">
        <v>1211.48</v>
      </c>
      <c r="E133" s="216"/>
      <c r="F133" s="217"/>
    </row>
    <row r="134" spans="1:6" ht="12.75">
      <c r="A134" s="75" t="s">
        <v>139</v>
      </c>
      <c r="B134" s="76">
        <v>729.98</v>
      </c>
      <c r="C134" s="76"/>
      <c r="D134" s="76"/>
      <c r="E134" s="216"/>
      <c r="F134" s="217"/>
    </row>
    <row r="135" spans="1:6" ht="12.75">
      <c r="A135" s="75" t="s">
        <v>142</v>
      </c>
      <c r="B135" s="76">
        <v>432.68</v>
      </c>
      <c r="C135" s="76"/>
      <c r="D135" s="76"/>
      <c r="E135" s="216"/>
      <c r="F135" s="217"/>
    </row>
    <row r="136" spans="1:6" s="72" customFormat="1" ht="9.75" hidden="1">
      <c r="A136" s="65" t="s">
        <v>143</v>
      </c>
      <c r="B136" s="66"/>
      <c r="C136" s="66"/>
      <c r="D136" s="66"/>
      <c r="E136" s="209"/>
      <c r="F136" s="210"/>
    </row>
    <row r="137" spans="1:6" ht="12.75" hidden="1">
      <c r="A137" s="75" t="s">
        <v>144</v>
      </c>
      <c r="B137" s="76"/>
      <c r="C137" s="76"/>
      <c r="D137" s="76"/>
      <c r="E137" s="216"/>
      <c r="F137" s="217"/>
    </row>
    <row r="138" spans="1:6" ht="12.75">
      <c r="A138" s="65" t="s">
        <v>120</v>
      </c>
      <c r="B138" s="66">
        <v>0</v>
      </c>
      <c r="C138" s="66">
        <v>0</v>
      </c>
      <c r="D138" s="66">
        <f>SUM(D139)</f>
        <v>24.5</v>
      </c>
      <c r="E138" s="209">
        <v>0</v>
      </c>
      <c r="F138" s="210">
        <v>0</v>
      </c>
    </row>
    <row r="139" spans="1:6" ht="12.75">
      <c r="A139" s="75" t="s">
        <v>148</v>
      </c>
      <c r="B139" s="76">
        <v>0</v>
      </c>
      <c r="C139" s="76"/>
      <c r="D139" s="76">
        <v>24.5</v>
      </c>
      <c r="E139" s="216"/>
      <c r="F139" s="217"/>
    </row>
    <row r="140" spans="1:6" ht="12.75">
      <c r="A140" s="65" t="s">
        <v>143</v>
      </c>
      <c r="B140" s="66">
        <v>288.67</v>
      </c>
      <c r="C140" s="66">
        <v>292</v>
      </c>
      <c r="D140" s="66">
        <v>0</v>
      </c>
      <c r="E140" s="209">
        <v>0</v>
      </c>
      <c r="F140" s="210">
        <v>0</v>
      </c>
    </row>
    <row r="141" spans="1:6" ht="12.75">
      <c r="A141" s="75" t="s">
        <v>164</v>
      </c>
      <c r="B141" s="76">
        <v>288.67</v>
      </c>
      <c r="C141" s="76"/>
      <c r="D141" s="76"/>
      <c r="E141" s="216"/>
      <c r="F141" s="217"/>
    </row>
    <row r="142" spans="1:6" ht="21">
      <c r="A142" s="68" t="s">
        <v>153</v>
      </c>
      <c r="B142" s="66">
        <v>8901.25</v>
      </c>
      <c r="C142" s="66">
        <v>15130</v>
      </c>
      <c r="D142" s="66">
        <v>11821.3</v>
      </c>
      <c r="E142" s="209">
        <f>D142/C142*100</f>
        <v>78.13152676801057</v>
      </c>
      <c r="F142" s="210">
        <f>D142/B142*100</f>
        <v>132.80494312596545</v>
      </c>
    </row>
    <row r="143" spans="1:6" s="72" customFormat="1" ht="9.75">
      <c r="A143" s="65" t="s">
        <v>154</v>
      </c>
      <c r="B143" s="66">
        <v>8901.25</v>
      </c>
      <c r="C143" s="66">
        <v>15130</v>
      </c>
      <c r="D143" s="66">
        <v>11821.3</v>
      </c>
      <c r="E143" s="209">
        <f>D143/C143*100</f>
        <v>78.13152676801057</v>
      </c>
      <c r="F143" s="210">
        <f>D143/B143*100</f>
        <v>132.80494312596545</v>
      </c>
    </row>
    <row r="144" spans="1:6" s="72" customFormat="1" ht="9.75">
      <c r="A144" s="75" t="s">
        <v>174</v>
      </c>
      <c r="B144" s="76">
        <v>8901.25</v>
      </c>
      <c r="C144" s="76"/>
      <c r="D144" s="76">
        <v>11821.3</v>
      </c>
      <c r="E144" s="216"/>
      <c r="F144" s="217"/>
    </row>
    <row r="145" spans="1:6" s="72" customFormat="1" ht="9.75">
      <c r="A145" s="207" t="s">
        <v>272</v>
      </c>
      <c r="B145" s="188">
        <v>0</v>
      </c>
      <c r="C145" s="188">
        <v>0</v>
      </c>
      <c r="D145" s="188">
        <f>SUM(D146)</f>
        <v>1146.95</v>
      </c>
      <c r="E145" s="229">
        <v>0</v>
      </c>
      <c r="F145" s="230">
        <v>0</v>
      </c>
    </row>
    <row r="146" spans="1:6" s="72" customFormat="1" ht="9.75">
      <c r="A146" s="208" t="s">
        <v>273</v>
      </c>
      <c r="B146" s="200">
        <v>0</v>
      </c>
      <c r="C146" s="200">
        <v>0</v>
      </c>
      <c r="D146" s="200">
        <f>SUM(D147)</f>
        <v>1146.95</v>
      </c>
      <c r="E146" s="231">
        <v>0</v>
      </c>
      <c r="F146" s="232">
        <v>0</v>
      </c>
    </row>
    <row r="147" spans="1:6" s="72" customFormat="1" ht="9.75">
      <c r="A147" s="201" t="s">
        <v>274</v>
      </c>
      <c r="B147" s="122">
        <v>0</v>
      </c>
      <c r="C147" s="122"/>
      <c r="D147" s="122">
        <v>1146.95</v>
      </c>
      <c r="E147" s="222"/>
      <c r="F147" s="222"/>
    </row>
    <row r="148" spans="1:6" s="72" customFormat="1" ht="9.75">
      <c r="A148" s="208" t="s">
        <v>159</v>
      </c>
      <c r="B148" s="200">
        <v>0</v>
      </c>
      <c r="C148" s="200">
        <v>0</v>
      </c>
      <c r="D148" s="200">
        <v>9739.01</v>
      </c>
      <c r="E148" s="231">
        <v>0</v>
      </c>
      <c r="F148" s="232">
        <v>0</v>
      </c>
    </row>
    <row r="149" spans="1:6" s="72" customFormat="1" ht="9.75">
      <c r="A149" s="208" t="s">
        <v>156</v>
      </c>
      <c r="B149" s="200">
        <v>0</v>
      </c>
      <c r="C149" s="200">
        <v>0</v>
      </c>
      <c r="D149" s="200">
        <f>SUM(D150:D151)</f>
        <v>9739.01</v>
      </c>
      <c r="E149" s="231">
        <v>0</v>
      </c>
      <c r="F149" s="232">
        <v>0</v>
      </c>
    </row>
    <row r="150" spans="1:6" s="72" customFormat="1" ht="9.75">
      <c r="A150" s="201" t="s">
        <v>197</v>
      </c>
      <c r="B150" s="122">
        <v>0</v>
      </c>
      <c r="C150" s="122"/>
      <c r="D150" s="122">
        <v>3472.05</v>
      </c>
      <c r="E150" s="222"/>
      <c r="F150" s="233"/>
    </row>
    <row r="151" spans="1:6" ht="12.75">
      <c r="A151" s="201" t="s">
        <v>275</v>
      </c>
      <c r="B151" s="122">
        <v>0</v>
      </c>
      <c r="C151" s="122"/>
      <c r="D151" s="122">
        <v>6266.96</v>
      </c>
      <c r="E151" s="222"/>
      <c r="F151" s="222"/>
    </row>
    <row r="152" spans="1:6" s="72" customFormat="1" ht="24.75" customHeight="1">
      <c r="A152" s="144" t="s">
        <v>176</v>
      </c>
      <c r="B152" s="145">
        <v>69480.29</v>
      </c>
      <c r="C152" s="145">
        <f>SUM(C153+C164)</f>
        <v>131475</v>
      </c>
      <c r="D152" s="145">
        <f>SUM(D153+D164)</f>
        <v>75602.34</v>
      </c>
      <c r="E152" s="234">
        <f>D152/C152*100</f>
        <v>57.50320593268682</v>
      </c>
      <c r="F152" s="235">
        <f>D152/B152*100</f>
        <v>108.81120386803222</v>
      </c>
    </row>
    <row r="153" spans="1:6" s="72" customFormat="1" ht="9.75">
      <c r="A153" s="142" t="s">
        <v>152</v>
      </c>
      <c r="B153" s="143">
        <f>SUM(B154+B161)</f>
        <v>47582.22</v>
      </c>
      <c r="C153" s="143">
        <f>SUM(C154+C162)</f>
        <v>92906</v>
      </c>
      <c r="D153" s="143">
        <f>SUM(D154+D161)</f>
        <v>51996.68</v>
      </c>
      <c r="E153" s="236">
        <v>55.97</v>
      </c>
      <c r="F153" s="237">
        <f>D153/B153*100</f>
        <v>109.27754106470861</v>
      </c>
    </row>
    <row r="154" spans="1:6" s="72" customFormat="1" ht="9.75">
      <c r="A154" s="73" t="s">
        <v>107</v>
      </c>
      <c r="B154" s="84">
        <f>SUM(B155+B157+B159)</f>
        <v>46787.54</v>
      </c>
      <c r="C154" s="84">
        <f>SUM(C155+C157+C159)</f>
        <v>89694</v>
      </c>
      <c r="D154" s="84">
        <f>SUM(D155+D157+D159)</f>
        <v>50756.42</v>
      </c>
      <c r="E154" s="227">
        <f>D154/C154*100</f>
        <v>56.58842285994604</v>
      </c>
      <c r="F154" s="228">
        <f>D154/B154*100</f>
        <v>108.48277126773496</v>
      </c>
    </row>
    <row r="155" spans="1:6" s="72" customFormat="1" ht="9.75">
      <c r="A155" s="65" t="s">
        <v>108</v>
      </c>
      <c r="B155" s="66">
        <v>38964.76</v>
      </c>
      <c r="C155" s="66">
        <v>71883</v>
      </c>
      <c r="D155" s="66">
        <v>42022.65</v>
      </c>
      <c r="E155" s="209">
        <v>58.46</v>
      </c>
      <c r="F155" s="210">
        <f>D155/B155*100</f>
        <v>107.84783481278981</v>
      </c>
    </row>
    <row r="156" spans="1:6" ht="12.75">
      <c r="A156" s="75" t="s">
        <v>109</v>
      </c>
      <c r="B156" s="76">
        <v>38964.76</v>
      </c>
      <c r="C156" s="76">
        <v>71883</v>
      </c>
      <c r="D156" s="76">
        <v>42055.65</v>
      </c>
      <c r="E156" s="216"/>
      <c r="F156" s="217"/>
    </row>
    <row r="157" spans="1:6" s="72" customFormat="1" ht="9.75">
      <c r="A157" s="65" t="s">
        <v>112</v>
      </c>
      <c r="B157" s="66">
        <v>1393.59</v>
      </c>
      <c r="C157" s="66">
        <v>5959</v>
      </c>
      <c r="D157" s="66">
        <v>1800</v>
      </c>
      <c r="E157" s="209">
        <v>30.21</v>
      </c>
      <c r="F157" s="210">
        <f>D157/B157*100</f>
        <v>129.16280972165416</v>
      </c>
    </row>
    <row r="158" spans="1:6" ht="12.75">
      <c r="A158" s="75" t="s">
        <v>113</v>
      </c>
      <c r="B158" s="76">
        <v>1393.59</v>
      </c>
      <c r="C158" s="76">
        <v>5959</v>
      </c>
      <c r="D158" s="76">
        <v>1800</v>
      </c>
      <c r="E158" s="216"/>
      <c r="F158" s="217"/>
    </row>
    <row r="159" spans="1:6" s="72" customFormat="1" ht="9.75">
      <c r="A159" s="65" t="s">
        <v>114</v>
      </c>
      <c r="B159" s="66">
        <v>6429.19</v>
      </c>
      <c r="C159" s="66">
        <v>11852</v>
      </c>
      <c r="D159" s="66">
        <v>6933.77</v>
      </c>
      <c r="E159" s="209">
        <v>58.5</v>
      </c>
      <c r="F159" s="210">
        <f>D159/B159*100</f>
        <v>107.84826704452661</v>
      </c>
    </row>
    <row r="160" spans="1:6" ht="12.75">
      <c r="A160" s="75" t="s">
        <v>115</v>
      </c>
      <c r="B160" s="76">
        <v>6429.19</v>
      </c>
      <c r="C160" s="76">
        <v>11852</v>
      </c>
      <c r="D160" s="76">
        <v>6933.77</v>
      </c>
      <c r="E160" s="216"/>
      <c r="F160" s="217"/>
    </row>
    <row r="161" spans="1:6" ht="12.75">
      <c r="A161" s="65" t="s">
        <v>117</v>
      </c>
      <c r="B161" s="66">
        <v>794.68</v>
      </c>
      <c r="C161" s="66">
        <v>3212</v>
      </c>
      <c r="D161" s="66">
        <v>1240.26</v>
      </c>
      <c r="E161" s="209">
        <v>38.61</v>
      </c>
      <c r="F161" s="210">
        <f>D161/B161*100</f>
        <v>156.07036794684655</v>
      </c>
    </row>
    <row r="162" spans="1:6" s="72" customFormat="1" ht="9.75">
      <c r="A162" s="65" t="s">
        <v>118</v>
      </c>
      <c r="B162" s="66">
        <v>794.68</v>
      </c>
      <c r="C162" s="66">
        <v>3212</v>
      </c>
      <c r="D162" s="66">
        <v>1240.26</v>
      </c>
      <c r="E162" s="209">
        <v>38.61</v>
      </c>
      <c r="F162" s="210">
        <v>156.07</v>
      </c>
    </row>
    <row r="163" spans="1:6" ht="12.75">
      <c r="A163" s="75" t="s">
        <v>177</v>
      </c>
      <c r="B163" s="76">
        <v>794.68</v>
      </c>
      <c r="C163" s="76">
        <v>3212</v>
      </c>
      <c r="D163" s="76">
        <v>1240.26</v>
      </c>
      <c r="E163" s="216"/>
      <c r="F163" s="217"/>
    </row>
    <row r="164" spans="1:6" s="72" customFormat="1" ht="9.75">
      <c r="A164" s="78" t="s">
        <v>167</v>
      </c>
      <c r="B164" s="83">
        <v>21898.08</v>
      </c>
      <c r="C164" s="83">
        <f>SUM(C165+C178)</f>
        <v>38569</v>
      </c>
      <c r="D164" s="83">
        <f>SUM(D165+D178)</f>
        <v>23605.66</v>
      </c>
      <c r="E164" s="225">
        <f>D164/C164*100</f>
        <v>61.203712826363144</v>
      </c>
      <c r="F164" s="226">
        <f>SUM(D164/B164*100)</f>
        <v>107.79785259712267</v>
      </c>
    </row>
    <row r="165" spans="1:6" ht="12.75">
      <c r="A165" s="65" t="s">
        <v>117</v>
      </c>
      <c r="B165" s="66">
        <v>19810.02</v>
      </c>
      <c r="C165" s="66">
        <f>SUM(C166+C172)</f>
        <v>38078</v>
      </c>
      <c r="D165" s="66">
        <f>SUM(D166+D172)</f>
        <v>23143.16</v>
      </c>
      <c r="E165" s="209">
        <f>SUM(D165/C165*100)</f>
        <v>60.77829717947372</v>
      </c>
      <c r="F165" s="210">
        <f>SUM(D165/B165*100)</f>
        <v>116.82552566832341</v>
      </c>
    </row>
    <row r="166" spans="1:6" s="72" customFormat="1" ht="9.75">
      <c r="A166" s="65" t="s">
        <v>128</v>
      </c>
      <c r="B166" s="66">
        <v>19810.02</v>
      </c>
      <c r="C166" s="66">
        <v>36074</v>
      </c>
      <c r="D166" s="66">
        <f>SUM(D166:D169)</f>
        <v>21673.29</v>
      </c>
      <c r="E166" s="209">
        <f>SUM(D166/C166*100)</f>
        <v>60.08008538005212</v>
      </c>
      <c r="F166" s="210">
        <f>SUM(D166/B166*100)</f>
        <v>109.40569469389733</v>
      </c>
    </row>
    <row r="167" spans="1:7" s="72" customFormat="1" ht="9.75">
      <c r="A167" s="75" t="s">
        <v>129</v>
      </c>
      <c r="B167" s="76">
        <v>460.56</v>
      </c>
      <c r="C167" s="76"/>
      <c r="D167" s="76">
        <v>1931.81</v>
      </c>
      <c r="E167" s="216"/>
      <c r="F167" s="217"/>
      <c r="G167" s="64"/>
    </row>
    <row r="168" spans="1:6" ht="12.75">
      <c r="A168" s="75" t="s">
        <v>171</v>
      </c>
      <c r="B168" s="76">
        <v>18875.37</v>
      </c>
      <c r="C168" s="76"/>
      <c r="D168" s="76">
        <v>19351.38</v>
      </c>
      <c r="E168" s="216"/>
      <c r="F168" s="217"/>
    </row>
    <row r="169" spans="1:6" ht="12.75">
      <c r="A169" s="75" t="s">
        <v>130</v>
      </c>
      <c r="B169" s="76">
        <v>474.09</v>
      </c>
      <c r="C169" s="76"/>
      <c r="D169" s="76">
        <v>390.1</v>
      </c>
      <c r="E169" s="216"/>
      <c r="F169" s="217"/>
    </row>
    <row r="170" spans="1:6" ht="12.75">
      <c r="A170" s="75" t="s">
        <v>173</v>
      </c>
      <c r="B170" s="76">
        <v>0</v>
      </c>
      <c r="C170" s="76"/>
      <c r="D170" s="76">
        <v>0</v>
      </c>
      <c r="E170" s="216"/>
      <c r="F170" s="217"/>
    </row>
    <row r="171" spans="1:6" ht="12.75">
      <c r="A171" s="75" t="s">
        <v>131</v>
      </c>
      <c r="B171" s="76">
        <v>0</v>
      </c>
      <c r="C171" s="76"/>
      <c r="D171" s="76">
        <v>0</v>
      </c>
      <c r="E171" s="216"/>
      <c r="F171" s="217"/>
    </row>
    <row r="172" spans="1:6" s="72" customFormat="1" ht="9.75">
      <c r="A172" s="65" t="s">
        <v>134</v>
      </c>
      <c r="B172" s="66">
        <v>1598.98</v>
      </c>
      <c r="C172" s="66">
        <v>2004</v>
      </c>
      <c r="D172" s="66">
        <v>1469.87</v>
      </c>
      <c r="E172" s="209">
        <f>SUM(D172/C172*100)</f>
        <v>73.34680638722554</v>
      </c>
      <c r="F172" s="210">
        <f>SUM(D172/B172*100)</f>
        <v>91.92547749190108</v>
      </c>
    </row>
    <row r="173" spans="1:6" ht="12.75">
      <c r="A173" s="75" t="s">
        <v>136</v>
      </c>
      <c r="B173" s="76">
        <v>1399.89</v>
      </c>
      <c r="C173" s="76"/>
      <c r="D173" s="76">
        <v>974.79</v>
      </c>
      <c r="E173" s="216"/>
      <c r="F173" s="217"/>
    </row>
    <row r="174" spans="1:6" ht="12.75">
      <c r="A174" s="75" t="s">
        <v>178</v>
      </c>
      <c r="B174" s="76">
        <v>0</v>
      </c>
      <c r="C174" s="76"/>
      <c r="D174" s="76"/>
      <c r="E174" s="216"/>
      <c r="F174" s="217"/>
    </row>
    <row r="175" spans="1:6" s="72" customFormat="1" ht="9.75" hidden="1">
      <c r="A175" s="65" t="s">
        <v>120</v>
      </c>
      <c r="B175" s="66"/>
      <c r="C175" s="66"/>
      <c r="D175" s="66"/>
      <c r="E175" s="209"/>
      <c r="F175" s="210"/>
    </row>
    <row r="176" spans="1:6" ht="12.75" hidden="1">
      <c r="A176" s="75" t="s">
        <v>179</v>
      </c>
      <c r="B176" s="76"/>
      <c r="C176" s="76"/>
      <c r="D176" s="76"/>
      <c r="E176" s="216"/>
      <c r="F176" s="217"/>
    </row>
    <row r="177" spans="1:6" ht="12.75">
      <c r="A177" s="75" t="s">
        <v>139</v>
      </c>
      <c r="B177" s="76">
        <v>199.08</v>
      </c>
      <c r="C177" s="76"/>
      <c r="D177" s="76">
        <v>495.08</v>
      </c>
      <c r="E177" s="216"/>
      <c r="F177" s="217"/>
    </row>
    <row r="178" spans="1:6" ht="12.75">
      <c r="A178" s="86" t="s">
        <v>180</v>
      </c>
      <c r="B178" s="66">
        <v>489.08</v>
      </c>
      <c r="C178" s="66">
        <f>SUM(C179)</f>
        <v>491</v>
      </c>
      <c r="D178" s="66">
        <v>462.5</v>
      </c>
      <c r="E178" s="209">
        <f>D178/C178*100</f>
        <v>94.19551934826885</v>
      </c>
      <c r="F178" s="210">
        <f>D178/B178*100</f>
        <v>94.56530628935963</v>
      </c>
    </row>
    <row r="179" spans="1:10" ht="12.75">
      <c r="A179" s="86" t="s">
        <v>156</v>
      </c>
      <c r="B179" s="66">
        <v>489.08</v>
      </c>
      <c r="C179" s="66">
        <f>SUM(C180)</f>
        <v>491</v>
      </c>
      <c r="D179" s="66">
        <v>462.5</v>
      </c>
      <c r="E179" s="209">
        <f>D179/C179*100</f>
        <v>94.19551934826885</v>
      </c>
      <c r="F179" s="210">
        <v>94.57</v>
      </c>
      <c r="J179" s="125"/>
    </row>
    <row r="180" spans="1:6" ht="12.75">
      <c r="A180" s="77" t="s">
        <v>160</v>
      </c>
      <c r="B180" s="76">
        <v>489.08</v>
      </c>
      <c r="C180" s="76">
        <v>491</v>
      </c>
      <c r="D180" s="76">
        <v>462.5</v>
      </c>
      <c r="E180" s="216"/>
      <c r="F180" s="217"/>
    </row>
    <row r="181" spans="1:6" s="72" customFormat="1" ht="9.75">
      <c r="A181" s="69" t="s">
        <v>181</v>
      </c>
      <c r="B181" s="71">
        <v>21800.42</v>
      </c>
      <c r="C181" s="71">
        <f>SUM(C182+C190)</f>
        <v>100339</v>
      </c>
      <c r="D181" s="71">
        <f>SUM(D182+D190)</f>
        <v>42992.11</v>
      </c>
      <c r="E181" s="212">
        <v>42.85</v>
      </c>
      <c r="F181" s="213">
        <f>D181/B181*100</f>
        <v>197.20771434678784</v>
      </c>
    </row>
    <row r="182" spans="1:12" s="72" customFormat="1" ht="15.75" customHeight="1">
      <c r="A182" s="78" t="s">
        <v>152</v>
      </c>
      <c r="B182" s="83">
        <v>0</v>
      </c>
      <c r="C182" s="83">
        <v>61849</v>
      </c>
      <c r="D182" s="83">
        <v>10922.14</v>
      </c>
      <c r="E182" s="225">
        <v>17.66</v>
      </c>
      <c r="F182" s="225">
        <v>0</v>
      </c>
      <c r="H182" s="64"/>
      <c r="I182" s="64"/>
      <c r="J182" s="64"/>
      <c r="K182" s="64"/>
      <c r="L182" s="64"/>
    </row>
    <row r="183" spans="1:6" s="72" customFormat="1" ht="15.75" customHeight="1">
      <c r="A183" s="73" t="s">
        <v>107</v>
      </c>
      <c r="B183" s="84">
        <v>0</v>
      </c>
      <c r="C183" s="84">
        <f>SUM(C184+C186)</f>
        <v>61849</v>
      </c>
      <c r="D183" s="84">
        <f>SUM(D184+D186)</f>
        <v>10922.14</v>
      </c>
      <c r="E183" s="227">
        <v>17.66</v>
      </c>
      <c r="F183" s="227">
        <v>0</v>
      </c>
    </row>
    <row r="184" spans="1:6" s="72" customFormat="1" ht="15.75" customHeight="1">
      <c r="A184" s="65" t="s">
        <v>108</v>
      </c>
      <c r="B184" s="84">
        <v>0</v>
      </c>
      <c r="C184" s="84">
        <v>53089</v>
      </c>
      <c r="D184" s="84">
        <v>9375.02</v>
      </c>
      <c r="E184" s="227">
        <v>17.66</v>
      </c>
      <c r="F184" s="227">
        <v>0</v>
      </c>
    </row>
    <row r="185" spans="1:6" s="72" customFormat="1" ht="15.75" customHeight="1">
      <c r="A185" s="75" t="s">
        <v>109</v>
      </c>
      <c r="B185" s="88">
        <v>0</v>
      </c>
      <c r="C185" s="88"/>
      <c r="D185" s="88">
        <v>9375.02</v>
      </c>
      <c r="E185" s="238"/>
      <c r="F185" s="238"/>
    </row>
    <row r="186" spans="1:12" s="72" customFormat="1" ht="15.75" customHeight="1">
      <c r="A186" s="65" t="s">
        <v>114</v>
      </c>
      <c r="B186" s="84">
        <v>0</v>
      </c>
      <c r="C186" s="84">
        <v>8760</v>
      </c>
      <c r="D186" s="84">
        <v>1547.12</v>
      </c>
      <c r="E186" s="227">
        <v>17.66</v>
      </c>
      <c r="F186" s="227">
        <v>0</v>
      </c>
      <c r="H186" s="64"/>
      <c r="I186" s="64"/>
      <c r="J186" s="64"/>
      <c r="K186" s="64"/>
      <c r="L186" s="64"/>
    </row>
    <row r="187" spans="1:6" s="72" customFormat="1" ht="15.75" customHeight="1">
      <c r="A187" s="75" t="s">
        <v>115</v>
      </c>
      <c r="B187" s="88">
        <v>0</v>
      </c>
      <c r="C187" s="88"/>
      <c r="D187" s="88">
        <v>1547.12</v>
      </c>
      <c r="E187" s="238"/>
      <c r="F187" s="238"/>
    </row>
    <row r="188" spans="1:6" s="72" customFormat="1" ht="9.75" hidden="1">
      <c r="A188" s="65" t="s">
        <v>134</v>
      </c>
      <c r="B188" s="66"/>
      <c r="C188" s="66"/>
      <c r="D188" s="66"/>
      <c r="E188" s="209"/>
      <c r="F188" s="210"/>
    </row>
    <row r="189" spans="1:6" ht="12.75" hidden="1">
      <c r="A189" s="75" t="s">
        <v>182</v>
      </c>
      <c r="B189" s="76"/>
      <c r="C189" s="76"/>
      <c r="D189" s="76"/>
      <c r="E189" s="216"/>
      <c r="F189" s="217"/>
    </row>
    <row r="190" spans="1:6" s="72" customFormat="1" ht="9.75">
      <c r="A190" s="78" t="s">
        <v>183</v>
      </c>
      <c r="B190" s="83">
        <f>SUM(B191+B199)</f>
        <v>21800.42</v>
      </c>
      <c r="C190" s="83">
        <v>38490</v>
      </c>
      <c r="D190" s="83">
        <v>32069.97</v>
      </c>
      <c r="E190" s="225">
        <v>83.32</v>
      </c>
      <c r="F190" s="226">
        <f>D190/B190*100</f>
        <v>147.1071199545697</v>
      </c>
    </row>
    <row r="191" spans="1:12" s="72" customFormat="1" ht="9.75">
      <c r="A191" s="73" t="s">
        <v>107</v>
      </c>
      <c r="B191" s="84">
        <f>SUM(B192+B194+B196)</f>
        <v>21019.01</v>
      </c>
      <c r="C191" s="84">
        <v>34508</v>
      </c>
      <c r="D191" s="84">
        <v>30709.63</v>
      </c>
      <c r="E191" s="227">
        <f>D191/C191*100</f>
        <v>88.99278428190564</v>
      </c>
      <c r="F191" s="228">
        <f>D191/B191*100</f>
        <v>146.10407435935375</v>
      </c>
      <c r="H191" s="64"/>
      <c r="I191" s="64"/>
      <c r="J191" s="64"/>
      <c r="K191" s="64"/>
      <c r="L191" s="64"/>
    </row>
    <row r="192" spans="1:6" s="72" customFormat="1" ht="9.75">
      <c r="A192" s="130" t="s">
        <v>108</v>
      </c>
      <c r="B192" s="131">
        <v>16674.96</v>
      </c>
      <c r="C192" s="131">
        <v>23930</v>
      </c>
      <c r="D192" s="131">
        <v>23785.33</v>
      </c>
      <c r="E192" s="239">
        <v>99.4</v>
      </c>
      <c r="F192" s="240">
        <f>D192/B192*100</f>
        <v>142.6410018374857</v>
      </c>
    </row>
    <row r="193" spans="1:12" ht="12.75">
      <c r="A193" s="128" t="s">
        <v>109</v>
      </c>
      <c r="B193" s="129">
        <v>16674.96</v>
      </c>
      <c r="C193" s="129"/>
      <c r="D193" s="129">
        <v>23785.33</v>
      </c>
      <c r="E193" s="241"/>
      <c r="F193" s="242"/>
      <c r="H193" s="72"/>
      <c r="I193" s="72"/>
      <c r="J193" s="72"/>
      <c r="K193" s="72"/>
      <c r="L193" s="72"/>
    </row>
    <row r="194" spans="1:12" s="72" customFormat="1" ht="9.75">
      <c r="A194" s="65" t="s">
        <v>112</v>
      </c>
      <c r="B194" s="66">
        <v>1592.67</v>
      </c>
      <c r="C194" s="66">
        <v>6636</v>
      </c>
      <c r="D194" s="66">
        <v>3000</v>
      </c>
      <c r="E194" s="209">
        <v>45.21</v>
      </c>
      <c r="F194" s="210">
        <f>D194/B194*100</f>
        <v>188.36293770837648</v>
      </c>
      <c r="L194" s="193"/>
    </row>
    <row r="195" spans="1:6" ht="12.75">
      <c r="A195" s="75" t="s">
        <v>113</v>
      </c>
      <c r="B195" s="76">
        <v>1592.67</v>
      </c>
      <c r="C195" s="76"/>
      <c r="D195" s="76">
        <v>3000</v>
      </c>
      <c r="E195" s="216"/>
      <c r="F195" s="217"/>
    </row>
    <row r="196" spans="1:6" s="72" customFormat="1" ht="9.75">
      <c r="A196" s="65" t="s">
        <v>114</v>
      </c>
      <c r="B196" s="66">
        <v>2751.38</v>
      </c>
      <c r="C196" s="66">
        <v>3942</v>
      </c>
      <c r="D196" s="66">
        <v>3924.3</v>
      </c>
      <c r="E196" s="209">
        <v>99.55</v>
      </c>
      <c r="F196" s="210">
        <f>D196/B196*100</f>
        <v>142.63024373223618</v>
      </c>
    </row>
    <row r="197" spans="1:6" ht="12.75">
      <c r="A197" s="75" t="s">
        <v>115</v>
      </c>
      <c r="B197" s="76">
        <v>2751.38</v>
      </c>
      <c r="C197" s="76"/>
      <c r="D197" s="76">
        <v>3924.3</v>
      </c>
      <c r="E197" s="216"/>
      <c r="F197" s="217"/>
    </row>
    <row r="198" spans="1:6" ht="12.75" hidden="1">
      <c r="A198" s="75" t="s">
        <v>184</v>
      </c>
      <c r="B198" s="76"/>
      <c r="C198" s="76"/>
      <c r="D198" s="76"/>
      <c r="E198" s="216"/>
      <c r="F198" s="217"/>
    </row>
    <row r="199" spans="1:6" ht="12.75">
      <c r="A199" s="65" t="s">
        <v>117</v>
      </c>
      <c r="B199" s="66">
        <v>781.41</v>
      </c>
      <c r="C199" s="66">
        <v>3982</v>
      </c>
      <c r="D199" s="66">
        <v>1360.34</v>
      </c>
      <c r="E199" s="209">
        <v>34.16</v>
      </c>
      <c r="F199" s="210">
        <f>D199/B199*100</f>
        <v>174.08786680487836</v>
      </c>
    </row>
    <row r="200" spans="1:6" s="72" customFormat="1" ht="9.75">
      <c r="A200" s="65" t="s">
        <v>118</v>
      </c>
      <c r="B200" s="66">
        <v>781.41</v>
      </c>
      <c r="C200" s="66">
        <v>3982</v>
      </c>
      <c r="D200" s="66">
        <v>1360.34</v>
      </c>
      <c r="E200" s="209">
        <v>34.16</v>
      </c>
      <c r="F200" s="210">
        <v>174.09</v>
      </c>
    </row>
    <row r="201" spans="1:6" ht="13.5" customHeight="1">
      <c r="A201" s="75" t="s">
        <v>185</v>
      </c>
      <c r="B201" s="76">
        <v>781.41</v>
      </c>
      <c r="C201" s="76"/>
      <c r="D201" s="76">
        <v>1360.34</v>
      </c>
      <c r="E201" s="216"/>
      <c r="F201" s="217"/>
    </row>
    <row r="202" spans="1:12" s="72" customFormat="1" ht="9.75" hidden="1">
      <c r="A202" s="65" t="s">
        <v>134</v>
      </c>
      <c r="B202" s="66"/>
      <c r="C202" s="66"/>
      <c r="D202" s="66"/>
      <c r="E202" s="209"/>
      <c r="F202" s="210"/>
      <c r="H202" s="64"/>
      <c r="I202" s="64"/>
      <c r="J202" s="64"/>
      <c r="K202" s="64"/>
      <c r="L202" s="64"/>
    </row>
    <row r="203" spans="1:6" ht="12.75" hidden="1">
      <c r="A203" s="75" t="s">
        <v>182</v>
      </c>
      <c r="B203" s="76"/>
      <c r="C203" s="76"/>
      <c r="D203" s="76"/>
      <c r="E203" s="216"/>
      <c r="F203" s="217"/>
    </row>
    <row r="204" spans="1:12" s="72" customFormat="1" ht="9.75" hidden="1">
      <c r="A204" s="69" t="s">
        <v>186</v>
      </c>
      <c r="B204" s="71"/>
      <c r="C204" s="71"/>
      <c r="D204" s="71"/>
      <c r="E204" s="212"/>
      <c r="F204" s="213"/>
      <c r="H204" s="64"/>
      <c r="I204" s="64"/>
      <c r="J204" s="64"/>
      <c r="K204" s="64"/>
      <c r="L204" s="64"/>
    </row>
    <row r="205" spans="1:12" s="72" customFormat="1" ht="15.75" customHeight="1" hidden="1">
      <c r="A205" s="78" t="s">
        <v>152</v>
      </c>
      <c r="B205" s="83"/>
      <c r="C205" s="83"/>
      <c r="D205" s="83"/>
      <c r="E205" s="225"/>
      <c r="F205" s="226"/>
      <c r="H205" s="64"/>
      <c r="I205" s="64"/>
      <c r="J205" s="64"/>
      <c r="K205" s="64"/>
      <c r="L205" s="64"/>
    </row>
    <row r="206" spans="1:12" s="72" customFormat="1" ht="9.75" hidden="1">
      <c r="A206" s="65" t="s">
        <v>108</v>
      </c>
      <c r="B206" s="66"/>
      <c r="C206" s="66"/>
      <c r="D206" s="66"/>
      <c r="E206" s="209"/>
      <c r="F206" s="210"/>
      <c r="H206" s="64"/>
      <c r="I206" s="64"/>
      <c r="J206" s="64"/>
      <c r="K206" s="64"/>
      <c r="L206" s="64"/>
    </row>
    <row r="207" spans="1:6" ht="12.75" hidden="1">
      <c r="A207" s="75" t="s">
        <v>168</v>
      </c>
      <c r="B207" s="76"/>
      <c r="C207" s="76"/>
      <c r="D207" s="76"/>
      <c r="E207" s="216"/>
      <c r="F207" s="217"/>
    </row>
    <row r="208" spans="1:12" s="72" customFormat="1" ht="9.75" hidden="1">
      <c r="A208" s="65" t="s">
        <v>114</v>
      </c>
      <c r="B208" s="66"/>
      <c r="C208" s="66"/>
      <c r="D208" s="66"/>
      <c r="E208" s="209"/>
      <c r="F208" s="210"/>
      <c r="H208" s="64"/>
      <c r="I208" s="64"/>
      <c r="J208" s="64"/>
      <c r="K208" s="64"/>
      <c r="L208" s="64"/>
    </row>
    <row r="209" spans="1:6" ht="12.75" hidden="1">
      <c r="A209" s="75" t="s">
        <v>170</v>
      </c>
      <c r="B209" s="76"/>
      <c r="C209" s="76"/>
      <c r="D209" s="76"/>
      <c r="E209" s="216"/>
      <c r="F209" s="217"/>
    </row>
    <row r="210" spans="1:6" ht="12.75" hidden="1">
      <c r="A210" s="75" t="s">
        <v>184</v>
      </c>
      <c r="B210" s="76"/>
      <c r="C210" s="76"/>
      <c r="D210" s="76"/>
      <c r="E210" s="216"/>
      <c r="F210" s="217"/>
    </row>
    <row r="211" spans="1:6" ht="12.75" hidden="1">
      <c r="A211" s="75" t="s">
        <v>187</v>
      </c>
      <c r="B211" s="76"/>
      <c r="C211" s="76"/>
      <c r="D211" s="76"/>
      <c r="E211" s="216"/>
      <c r="F211" s="217"/>
    </row>
    <row r="212" spans="1:12" s="72" customFormat="1" ht="9.75" hidden="1">
      <c r="A212" s="65" t="s">
        <v>128</v>
      </c>
      <c r="B212" s="66"/>
      <c r="C212" s="66"/>
      <c r="D212" s="66"/>
      <c r="E212" s="209"/>
      <c r="F212" s="210"/>
      <c r="H212" s="64"/>
      <c r="I212" s="64"/>
      <c r="J212" s="64"/>
      <c r="K212" s="64"/>
      <c r="L212" s="64"/>
    </row>
    <row r="213" spans="1:6" ht="12.75" hidden="1">
      <c r="A213" s="75" t="s">
        <v>188</v>
      </c>
      <c r="B213" s="76"/>
      <c r="C213" s="76"/>
      <c r="D213" s="76"/>
      <c r="E213" s="216"/>
      <c r="F213" s="217"/>
    </row>
    <row r="214" spans="1:6" ht="12.75">
      <c r="A214" s="134" t="s">
        <v>189</v>
      </c>
      <c r="B214" s="135">
        <f>SUM(B215+B219)</f>
        <v>4979.469999999999</v>
      </c>
      <c r="C214" s="135">
        <f>SUM(C215+C219)</f>
        <v>10485</v>
      </c>
      <c r="D214" s="135">
        <f>SUM(D215+D219)</f>
        <v>6707.04</v>
      </c>
      <c r="E214" s="243">
        <f>D214/C214*100</f>
        <v>63.96795422031474</v>
      </c>
      <c r="F214" s="244">
        <f>D214/B214*100</f>
        <v>134.69385296025482</v>
      </c>
    </row>
    <row r="215" spans="1:6" ht="12.75">
      <c r="A215" s="78" t="s">
        <v>152</v>
      </c>
      <c r="B215" s="83">
        <v>1282.25</v>
      </c>
      <c r="C215" s="83">
        <v>2654</v>
      </c>
      <c r="D215" s="83">
        <v>1470.09</v>
      </c>
      <c r="E215" s="225">
        <v>55.39</v>
      </c>
      <c r="F215" s="226">
        <f>D215/C215*100</f>
        <v>55.391484551620195</v>
      </c>
    </row>
    <row r="216" spans="1:6" ht="12.75">
      <c r="A216" s="65" t="s">
        <v>117</v>
      </c>
      <c r="B216" s="76">
        <v>1282.25</v>
      </c>
      <c r="C216" s="66">
        <v>2654</v>
      </c>
      <c r="D216" s="66">
        <v>1470.29</v>
      </c>
      <c r="E216" s="209">
        <v>55.39</v>
      </c>
      <c r="F216" s="210">
        <v>55.39</v>
      </c>
    </row>
    <row r="217" spans="1:6" ht="12.75">
      <c r="A217" s="65" t="s">
        <v>190</v>
      </c>
      <c r="B217" s="76">
        <v>1282.25</v>
      </c>
      <c r="C217" s="66">
        <v>2654</v>
      </c>
      <c r="D217" s="66">
        <v>1470.09</v>
      </c>
      <c r="E217" s="209">
        <v>55.39</v>
      </c>
      <c r="F217" s="210">
        <v>55.39</v>
      </c>
    </row>
    <row r="218" spans="1:6" ht="12.75">
      <c r="A218" s="75" t="s">
        <v>140</v>
      </c>
      <c r="B218" s="76">
        <v>1282.25</v>
      </c>
      <c r="C218" s="76"/>
      <c r="D218" s="76">
        <v>1470.09</v>
      </c>
      <c r="E218" s="216"/>
      <c r="F218" s="217"/>
    </row>
    <row r="219" spans="1:6" ht="12.75">
      <c r="A219" s="78" t="s">
        <v>167</v>
      </c>
      <c r="B219" s="136">
        <v>3697.22</v>
      </c>
      <c r="C219" s="136">
        <v>7831</v>
      </c>
      <c r="D219" s="136">
        <v>5236.95</v>
      </c>
      <c r="E219" s="245">
        <f>D219/C219*100</f>
        <v>66.87460094496232</v>
      </c>
      <c r="F219" s="246">
        <f>D219/B219*100</f>
        <v>141.64561481329216</v>
      </c>
    </row>
    <row r="220" spans="1:6" ht="12.75">
      <c r="A220" s="73" t="s">
        <v>117</v>
      </c>
      <c r="B220" s="84">
        <v>3697.22</v>
      </c>
      <c r="C220" s="76">
        <v>7831</v>
      </c>
      <c r="D220" s="76">
        <v>5236.95</v>
      </c>
      <c r="E220" s="216">
        <v>66.87</v>
      </c>
      <c r="F220" s="217">
        <v>141.65</v>
      </c>
    </row>
    <row r="221" spans="1:6" ht="12.75">
      <c r="A221" s="65" t="s">
        <v>134</v>
      </c>
      <c r="B221" s="84">
        <v>3697.22</v>
      </c>
      <c r="C221" s="76">
        <v>7831</v>
      </c>
      <c r="D221" s="76">
        <v>5239.95</v>
      </c>
      <c r="E221" s="216">
        <v>66.87</v>
      </c>
      <c r="F221" s="217">
        <v>141.65</v>
      </c>
    </row>
    <row r="222" spans="1:6" ht="12.75">
      <c r="A222" s="75" t="s">
        <v>140</v>
      </c>
      <c r="B222" s="88">
        <v>3697.22</v>
      </c>
      <c r="C222" s="76"/>
      <c r="D222" s="76">
        <v>5236.95</v>
      </c>
      <c r="E222" s="216"/>
      <c r="F222" s="217"/>
    </row>
    <row r="223" spans="1:6" ht="12.75">
      <c r="A223" s="69" t="s">
        <v>191</v>
      </c>
      <c r="B223" s="71">
        <v>0</v>
      </c>
      <c r="C223" s="71">
        <v>21634</v>
      </c>
      <c r="D223" s="71">
        <v>0</v>
      </c>
      <c r="E223" s="212">
        <v>0</v>
      </c>
      <c r="F223" s="213">
        <v>0</v>
      </c>
    </row>
    <row r="224" spans="1:12" ht="12.75">
      <c r="A224" s="78" t="s">
        <v>167</v>
      </c>
      <c r="B224" s="66">
        <v>0</v>
      </c>
      <c r="C224" s="66">
        <v>21634</v>
      </c>
      <c r="D224" s="66">
        <v>0</v>
      </c>
      <c r="E224" s="209">
        <v>0</v>
      </c>
      <c r="F224" s="210">
        <v>0</v>
      </c>
      <c r="H224" s="72"/>
      <c r="I224" s="72"/>
      <c r="J224" s="72"/>
      <c r="K224" s="72"/>
      <c r="L224" s="72"/>
    </row>
    <row r="225" spans="1:12" ht="12.75">
      <c r="A225" s="65" t="s">
        <v>159</v>
      </c>
      <c r="B225" s="66">
        <v>0</v>
      </c>
      <c r="C225" s="66">
        <v>21634</v>
      </c>
      <c r="D225" s="66">
        <v>0</v>
      </c>
      <c r="E225" s="209">
        <v>0</v>
      </c>
      <c r="F225" s="210">
        <v>0</v>
      </c>
      <c r="H225" s="72"/>
      <c r="I225" s="72"/>
      <c r="J225" s="72"/>
      <c r="K225" s="72"/>
      <c r="L225" s="72"/>
    </row>
    <row r="226" spans="1:12" ht="12.75">
      <c r="A226" s="65" t="s">
        <v>192</v>
      </c>
      <c r="B226" s="66">
        <v>0</v>
      </c>
      <c r="C226" s="66">
        <v>21634</v>
      </c>
      <c r="D226" s="66">
        <v>0</v>
      </c>
      <c r="E226" s="209">
        <v>0</v>
      </c>
      <c r="F226" s="210">
        <v>0</v>
      </c>
      <c r="H226" s="72"/>
      <c r="I226" s="72"/>
      <c r="J226" s="72"/>
      <c r="K226" s="72"/>
      <c r="L226" s="72"/>
    </row>
    <row r="227" spans="1:12" ht="12.75">
      <c r="A227" s="75" t="s">
        <v>175</v>
      </c>
      <c r="B227" s="66">
        <v>0</v>
      </c>
      <c r="C227" s="66">
        <v>21634</v>
      </c>
      <c r="D227" s="66">
        <v>0</v>
      </c>
      <c r="E227" s="209"/>
      <c r="F227" s="210"/>
      <c r="H227" s="72"/>
      <c r="I227" s="72"/>
      <c r="J227" s="72"/>
      <c r="K227" s="72"/>
      <c r="L227" s="72"/>
    </row>
    <row r="228" spans="1:12" ht="12.75">
      <c r="A228" s="196" t="s">
        <v>264</v>
      </c>
      <c r="B228" s="197">
        <v>0</v>
      </c>
      <c r="C228" s="197">
        <v>56876</v>
      </c>
      <c r="D228" s="197">
        <f>SUM(D232)</f>
        <v>47369.34</v>
      </c>
      <c r="E228" s="247">
        <f>D228/C228*100</f>
        <v>83.28528729165201</v>
      </c>
      <c r="F228" s="248">
        <f>SUM(D228/C228*100)</f>
        <v>83.28528729165201</v>
      </c>
      <c r="H228" s="72"/>
      <c r="I228" s="72"/>
      <c r="J228" s="72"/>
      <c r="K228" s="72"/>
      <c r="L228" s="72"/>
    </row>
    <row r="229" spans="1:12" ht="24">
      <c r="A229" s="195" t="s">
        <v>153</v>
      </c>
      <c r="B229" s="194">
        <v>0</v>
      </c>
      <c r="C229" s="66">
        <v>56876</v>
      </c>
      <c r="D229" s="66">
        <v>0</v>
      </c>
      <c r="E229" s="209">
        <v>0</v>
      </c>
      <c r="F229" s="210">
        <v>0</v>
      </c>
      <c r="H229" s="72"/>
      <c r="I229" s="72"/>
      <c r="J229" s="72"/>
      <c r="K229" s="72"/>
      <c r="L229" s="72"/>
    </row>
    <row r="230" spans="1:12" ht="12.75">
      <c r="A230" s="75" t="s">
        <v>154</v>
      </c>
      <c r="B230" s="66">
        <v>0</v>
      </c>
      <c r="C230" s="66">
        <v>56876</v>
      </c>
      <c r="D230" s="66">
        <v>0</v>
      </c>
      <c r="E230" s="209">
        <v>0</v>
      </c>
      <c r="F230" s="210">
        <v>0</v>
      </c>
      <c r="H230" s="72"/>
      <c r="I230" s="72"/>
      <c r="J230" s="72"/>
      <c r="K230" s="72"/>
      <c r="L230" s="72"/>
    </row>
    <row r="231" spans="1:12" ht="12.75">
      <c r="A231" s="75" t="s">
        <v>265</v>
      </c>
      <c r="B231" s="66">
        <v>0</v>
      </c>
      <c r="C231" s="66"/>
      <c r="D231" s="66">
        <v>0</v>
      </c>
      <c r="E231" s="209">
        <v>0</v>
      </c>
      <c r="F231" s="210">
        <v>0</v>
      </c>
      <c r="H231" s="72"/>
      <c r="I231" s="72"/>
      <c r="J231" s="72"/>
      <c r="K231" s="72"/>
      <c r="L231" s="72"/>
    </row>
    <row r="232" spans="1:12" ht="12.75">
      <c r="A232" s="75" t="s">
        <v>117</v>
      </c>
      <c r="B232" s="66">
        <v>0</v>
      </c>
      <c r="C232" s="66"/>
      <c r="D232" s="66">
        <v>47369.34</v>
      </c>
      <c r="E232" s="209">
        <v>0</v>
      </c>
      <c r="F232" s="210">
        <v>0</v>
      </c>
      <c r="H232" s="72"/>
      <c r="I232" s="72"/>
      <c r="J232" s="72"/>
      <c r="K232" s="72"/>
      <c r="L232" s="72"/>
    </row>
    <row r="233" spans="1:12" ht="12.75">
      <c r="A233" s="75" t="s">
        <v>266</v>
      </c>
      <c r="B233" s="66">
        <v>0</v>
      </c>
      <c r="C233" s="66"/>
      <c r="D233" s="66">
        <v>47369.34</v>
      </c>
      <c r="E233" s="209">
        <v>0</v>
      </c>
      <c r="F233" s="210">
        <v>0</v>
      </c>
      <c r="H233" s="72"/>
      <c r="I233" s="72"/>
      <c r="J233" s="72"/>
      <c r="K233" s="72"/>
      <c r="L233" s="72"/>
    </row>
    <row r="234" spans="1:6" s="72" customFormat="1" ht="9.75">
      <c r="A234" s="69" t="s">
        <v>193</v>
      </c>
      <c r="B234" s="71">
        <v>2644.9</v>
      </c>
      <c r="C234" s="71">
        <v>2787</v>
      </c>
      <c r="D234" s="71">
        <v>2245.05</v>
      </c>
      <c r="E234" s="212">
        <v>80.55</v>
      </c>
      <c r="F234" s="213">
        <f>D234/B234*100</f>
        <v>84.88222617112179</v>
      </c>
    </row>
    <row r="235" spans="1:12" s="72" customFormat="1" ht="9.75">
      <c r="A235" s="78" t="s">
        <v>183</v>
      </c>
      <c r="B235" s="83">
        <v>2644.9</v>
      </c>
      <c r="C235" s="83">
        <v>2787</v>
      </c>
      <c r="D235" s="83">
        <v>2245.05</v>
      </c>
      <c r="E235" s="225">
        <v>80.55</v>
      </c>
      <c r="F235" s="226">
        <f>D235/B235*100</f>
        <v>84.88222617112179</v>
      </c>
      <c r="H235" s="64"/>
      <c r="I235" s="64"/>
      <c r="J235" s="64"/>
      <c r="K235" s="64"/>
      <c r="L235" s="64"/>
    </row>
    <row r="236" spans="1:12" s="72" customFormat="1" ht="9.75">
      <c r="A236" s="73"/>
      <c r="B236" s="84">
        <v>2644.9</v>
      </c>
      <c r="C236" s="84">
        <v>2787</v>
      </c>
      <c r="D236" s="84">
        <v>2245.05</v>
      </c>
      <c r="E236" s="227">
        <v>80.55</v>
      </c>
      <c r="F236" s="228">
        <f>D236/B236*100</f>
        <v>84.88222617112179</v>
      </c>
      <c r="H236" s="64"/>
      <c r="I236" s="64"/>
      <c r="J236" s="64"/>
      <c r="K236" s="64"/>
      <c r="L236" s="64"/>
    </row>
    <row r="237" spans="1:12" s="72" customFormat="1" ht="9.75">
      <c r="A237" s="65" t="s">
        <v>128</v>
      </c>
      <c r="B237" s="66">
        <v>2644.9</v>
      </c>
      <c r="C237" s="66">
        <v>2787</v>
      </c>
      <c r="D237" s="66">
        <v>2245.05</v>
      </c>
      <c r="E237" s="209">
        <v>80.55</v>
      </c>
      <c r="F237" s="210">
        <f>D237/B237*100</f>
        <v>84.88222617112179</v>
      </c>
      <c r="H237" s="64"/>
      <c r="I237" s="64"/>
      <c r="J237" s="64"/>
      <c r="K237" s="64"/>
      <c r="L237" s="64"/>
    </row>
    <row r="238" spans="1:6" ht="12.75">
      <c r="A238" s="75" t="s">
        <v>171</v>
      </c>
      <c r="B238" s="76">
        <v>2644.9</v>
      </c>
      <c r="C238" s="76"/>
      <c r="D238" s="76">
        <v>2245.05</v>
      </c>
      <c r="E238" s="216"/>
      <c r="F238" s="217"/>
    </row>
    <row r="239" spans="1:6" ht="12.75">
      <c r="A239" s="78" t="s">
        <v>194</v>
      </c>
      <c r="B239" s="76">
        <v>0</v>
      </c>
      <c r="C239" s="89">
        <v>0</v>
      </c>
      <c r="D239" s="89">
        <v>0</v>
      </c>
      <c r="E239" s="249">
        <v>0</v>
      </c>
      <c r="F239" s="250"/>
    </row>
    <row r="240" spans="1:6" ht="12.75">
      <c r="A240" s="73" t="s">
        <v>117</v>
      </c>
      <c r="B240" s="66">
        <v>0</v>
      </c>
      <c r="C240" s="66">
        <v>0</v>
      </c>
      <c r="D240" s="66">
        <v>0</v>
      </c>
      <c r="E240" s="209">
        <v>0</v>
      </c>
      <c r="F240" s="210"/>
    </row>
    <row r="241" spans="1:6" ht="12.75">
      <c r="A241" s="65" t="s">
        <v>128</v>
      </c>
      <c r="B241" s="66">
        <v>0</v>
      </c>
      <c r="C241" s="66">
        <v>0</v>
      </c>
      <c r="D241" s="66">
        <v>0</v>
      </c>
      <c r="E241" s="209">
        <v>0</v>
      </c>
      <c r="F241" s="210"/>
    </row>
    <row r="242" spans="1:6" ht="12.75">
      <c r="A242" s="75" t="s">
        <v>171</v>
      </c>
      <c r="B242" s="76">
        <v>0</v>
      </c>
      <c r="C242" s="76">
        <v>0</v>
      </c>
      <c r="D242" s="76">
        <v>0</v>
      </c>
      <c r="E242" s="216">
        <v>0</v>
      </c>
      <c r="F242" s="217"/>
    </row>
    <row r="243" spans="1:12" s="72" customFormat="1" ht="9.75">
      <c r="A243" s="69" t="s">
        <v>195</v>
      </c>
      <c r="B243" s="71"/>
      <c r="C243" s="71"/>
      <c r="D243" s="71"/>
      <c r="E243" s="212"/>
      <c r="F243" s="213"/>
      <c r="H243" s="64"/>
      <c r="I243" s="64"/>
      <c r="J243" s="64"/>
      <c r="K243" s="64"/>
      <c r="L243" s="64"/>
    </row>
    <row r="244" spans="1:12" s="72" customFormat="1" ht="9.75">
      <c r="A244" s="69" t="s">
        <v>196</v>
      </c>
      <c r="B244" s="71">
        <v>0</v>
      </c>
      <c r="C244" s="71">
        <v>21236</v>
      </c>
      <c r="D244" s="71">
        <v>0</v>
      </c>
      <c r="E244" s="212">
        <v>0</v>
      </c>
      <c r="F244" s="213">
        <v>0</v>
      </c>
      <c r="H244" s="64"/>
      <c r="I244" s="64"/>
      <c r="J244" s="64"/>
      <c r="K244" s="64"/>
      <c r="L244" s="64"/>
    </row>
    <row r="245" spans="1:12" s="72" customFormat="1" ht="15.75" customHeight="1">
      <c r="A245" s="78" t="s">
        <v>125</v>
      </c>
      <c r="B245" s="83">
        <v>0</v>
      </c>
      <c r="C245" s="90">
        <v>21236</v>
      </c>
      <c r="D245" s="90">
        <v>0</v>
      </c>
      <c r="E245" s="251">
        <v>0</v>
      </c>
      <c r="F245" s="252">
        <v>0</v>
      </c>
      <c r="H245" s="64"/>
      <c r="I245" s="64"/>
      <c r="J245" s="64"/>
      <c r="K245" s="64"/>
      <c r="L245" s="64"/>
    </row>
    <row r="246" spans="1:12" s="72" customFormat="1" ht="15.75" customHeight="1">
      <c r="A246" s="78" t="s">
        <v>159</v>
      </c>
      <c r="B246" s="83">
        <v>0</v>
      </c>
      <c r="C246" s="90">
        <v>21236</v>
      </c>
      <c r="D246" s="90">
        <v>0</v>
      </c>
      <c r="E246" s="251">
        <v>0</v>
      </c>
      <c r="F246" s="252">
        <v>0</v>
      </c>
      <c r="H246" s="64"/>
      <c r="I246" s="64"/>
      <c r="J246" s="64"/>
      <c r="K246" s="64"/>
      <c r="L246" s="64"/>
    </row>
    <row r="247" spans="1:6" ht="12.75">
      <c r="A247" s="65" t="s">
        <v>156</v>
      </c>
      <c r="B247" s="66">
        <v>0</v>
      </c>
      <c r="C247" s="66">
        <v>20174</v>
      </c>
      <c r="D247" s="66">
        <v>0</v>
      </c>
      <c r="E247" s="209">
        <v>0</v>
      </c>
      <c r="F247" s="210">
        <v>0</v>
      </c>
    </row>
    <row r="248" spans="1:6" ht="12.75">
      <c r="A248" s="75" t="s">
        <v>165</v>
      </c>
      <c r="B248" s="76">
        <v>0</v>
      </c>
      <c r="C248" s="76"/>
      <c r="D248" s="76"/>
      <c r="E248" s="216"/>
      <c r="F248" s="217"/>
    </row>
    <row r="249" spans="1:9" ht="12.75">
      <c r="A249" s="75" t="s">
        <v>197</v>
      </c>
      <c r="B249" s="76">
        <v>0</v>
      </c>
      <c r="C249" s="76"/>
      <c r="D249" s="76"/>
      <c r="E249" s="216"/>
      <c r="F249" s="217"/>
      <c r="I249" s="67"/>
    </row>
    <row r="250" spans="1:9" ht="12.75">
      <c r="A250" s="75" t="s">
        <v>166</v>
      </c>
      <c r="B250" s="76">
        <v>0</v>
      </c>
      <c r="C250" s="76"/>
      <c r="D250" s="76"/>
      <c r="E250" s="216"/>
      <c r="F250" s="217"/>
      <c r="I250" s="67"/>
    </row>
    <row r="251" spans="1:12" ht="12.75">
      <c r="A251" s="75" t="s">
        <v>160</v>
      </c>
      <c r="B251" s="76">
        <v>0</v>
      </c>
      <c r="C251" s="76"/>
      <c r="D251" s="76"/>
      <c r="E251" s="216"/>
      <c r="F251" s="217"/>
      <c r="I251" s="91"/>
      <c r="J251" s="92"/>
      <c r="K251" s="92"/>
      <c r="L251" s="92"/>
    </row>
    <row r="252" spans="1:12" ht="12.75">
      <c r="A252" s="65" t="s">
        <v>192</v>
      </c>
      <c r="B252" s="66">
        <v>0</v>
      </c>
      <c r="C252" s="66">
        <v>1062</v>
      </c>
      <c r="D252" s="66">
        <v>0</v>
      </c>
      <c r="E252" s="209">
        <v>0</v>
      </c>
      <c r="F252" s="210">
        <v>0</v>
      </c>
      <c r="I252" s="92"/>
      <c r="J252" s="92"/>
      <c r="K252" s="92"/>
      <c r="L252" s="92"/>
    </row>
    <row r="253" spans="1:12" ht="12.75">
      <c r="A253" s="75" t="s">
        <v>175</v>
      </c>
      <c r="B253" s="76">
        <v>0</v>
      </c>
      <c r="C253" s="76"/>
      <c r="D253" s="76"/>
      <c r="E253" s="216"/>
      <c r="F253" s="217"/>
      <c r="I253" s="91"/>
      <c r="J253" s="92"/>
      <c r="K253" s="92"/>
      <c r="L253" s="92"/>
    </row>
    <row r="254" spans="1:12" ht="12.75">
      <c r="A254" s="93" t="s">
        <v>198</v>
      </c>
      <c r="B254" s="185">
        <v>43052.98</v>
      </c>
      <c r="C254" s="95">
        <v>43052.98</v>
      </c>
      <c r="D254" s="94">
        <v>45625.21</v>
      </c>
      <c r="E254" s="253">
        <f>D254/C254*100</f>
        <v>105.97456900776669</v>
      </c>
      <c r="F254" s="254">
        <f>D254/B254*100</f>
        <v>105.97456900776669</v>
      </c>
      <c r="I254" s="91"/>
      <c r="J254" s="92"/>
      <c r="K254" s="92"/>
      <c r="L254" s="92"/>
    </row>
    <row r="255" spans="1:12" ht="12.75">
      <c r="A255" s="93" t="s">
        <v>199</v>
      </c>
      <c r="B255" s="95">
        <v>43052.98</v>
      </c>
      <c r="C255" s="95">
        <v>89932</v>
      </c>
      <c r="D255" s="95">
        <v>45625.21</v>
      </c>
      <c r="E255" s="255">
        <v>106</v>
      </c>
      <c r="F255" s="254">
        <v>106</v>
      </c>
      <c r="I255" s="92"/>
      <c r="J255" s="92"/>
      <c r="K255" s="92"/>
      <c r="L255" s="92"/>
    </row>
    <row r="256" spans="1:12" ht="12.75">
      <c r="A256" s="82" t="s">
        <v>200</v>
      </c>
      <c r="B256" s="95">
        <v>43052.98</v>
      </c>
      <c r="C256" s="95">
        <f>SUM(C257+C269)</f>
        <v>89932</v>
      </c>
      <c r="D256" s="95">
        <f>SUM(D257+D269)</f>
        <v>45625.21</v>
      </c>
      <c r="E256" s="255">
        <v>106</v>
      </c>
      <c r="F256" s="254">
        <v>106</v>
      </c>
      <c r="I256" s="92"/>
      <c r="J256" s="92"/>
      <c r="K256" s="92"/>
      <c r="L256" s="92"/>
    </row>
    <row r="257" spans="1:12" ht="12.75">
      <c r="A257" s="78" t="s">
        <v>152</v>
      </c>
      <c r="B257" s="83">
        <v>41689.62</v>
      </c>
      <c r="C257" s="83">
        <f>SUM(C258+C266)</f>
        <v>85473</v>
      </c>
      <c r="D257" s="89">
        <f>SUM(D258+D266)</f>
        <v>44134.08</v>
      </c>
      <c r="E257" s="256">
        <v>51.64</v>
      </c>
      <c r="F257" s="226">
        <f>D257/B257*100</f>
        <v>105.86347392948173</v>
      </c>
      <c r="I257" s="92"/>
      <c r="J257" s="92"/>
      <c r="K257" s="92"/>
      <c r="L257" s="92"/>
    </row>
    <row r="258" spans="1:6" ht="12.75">
      <c r="A258" s="73" t="s">
        <v>107</v>
      </c>
      <c r="B258" s="84">
        <v>40884.16</v>
      </c>
      <c r="C258" s="84">
        <f>SUM(C259+C262+C264)</f>
        <v>84385</v>
      </c>
      <c r="D258" s="66">
        <f>SUM(D259+D262+D264)</f>
        <v>43461.64</v>
      </c>
      <c r="E258" s="257">
        <f>D258/C258*100</f>
        <v>51.503987675534745</v>
      </c>
      <c r="F258" s="228">
        <f>D258/B258*100</f>
        <v>106.30434867684697</v>
      </c>
    </row>
    <row r="259" spans="1:12" ht="12.75">
      <c r="A259" s="65" t="s">
        <v>108</v>
      </c>
      <c r="B259" s="66">
        <v>34876.96</v>
      </c>
      <c r="C259" s="66">
        <v>68617</v>
      </c>
      <c r="D259" s="66">
        <v>35709.36</v>
      </c>
      <c r="E259" s="258">
        <v>52.04</v>
      </c>
      <c r="F259" s="210">
        <f>D259/B259*100</f>
        <v>102.38667590294568</v>
      </c>
      <c r="I259" s="92"/>
      <c r="J259" s="92"/>
      <c r="K259" s="92"/>
      <c r="L259" s="92"/>
    </row>
    <row r="260" spans="1:12" ht="12.75">
      <c r="A260" s="75" t="s">
        <v>109</v>
      </c>
      <c r="B260" s="76">
        <v>34471.4</v>
      </c>
      <c r="C260" s="76"/>
      <c r="D260" s="76">
        <v>35090.64</v>
      </c>
      <c r="E260" s="259"/>
      <c r="F260" s="217"/>
      <c r="I260" s="92"/>
      <c r="J260" s="92"/>
      <c r="K260" s="92"/>
      <c r="L260" s="92"/>
    </row>
    <row r="261" spans="1:12" ht="12.75">
      <c r="A261" s="75" t="s">
        <v>201</v>
      </c>
      <c r="B261" s="76">
        <v>405.56</v>
      </c>
      <c r="C261" s="76"/>
      <c r="D261" s="76">
        <v>618.72</v>
      </c>
      <c r="E261" s="259"/>
      <c r="F261" s="217"/>
      <c r="I261" s="92"/>
      <c r="J261" s="92"/>
      <c r="K261" s="92"/>
      <c r="L261" s="92"/>
    </row>
    <row r="262" spans="1:8" s="92" customFormat="1" ht="9.75">
      <c r="A262" s="65" t="s">
        <v>112</v>
      </c>
      <c r="B262" s="66">
        <v>1216.14</v>
      </c>
      <c r="C262" s="66">
        <v>4354</v>
      </c>
      <c r="D262" s="96">
        <v>1860.25</v>
      </c>
      <c r="E262" s="258">
        <v>42.73</v>
      </c>
      <c r="F262" s="210">
        <f>D262/B262*100</f>
        <v>152.9634745999638</v>
      </c>
      <c r="G262" s="64"/>
      <c r="H262" s="64"/>
    </row>
    <row r="263" spans="1:8" s="92" customFormat="1" ht="9.75">
      <c r="A263" s="75" t="s">
        <v>113</v>
      </c>
      <c r="B263" s="76">
        <v>1216.14</v>
      </c>
      <c r="C263" s="76"/>
      <c r="D263" s="97">
        <v>1860.25</v>
      </c>
      <c r="E263" s="259"/>
      <c r="F263" s="217"/>
      <c r="G263" s="64"/>
      <c r="H263" s="64"/>
    </row>
    <row r="264" spans="1:8" s="92" customFormat="1" ht="9.75">
      <c r="A264" s="65" t="s">
        <v>114</v>
      </c>
      <c r="B264" s="66">
        <v>4791.06</v>
      </c>
      <c r="C264" s="66">
        <v>11414</v>
      </c>
      <c r="D264" s="96">
        <v>5892.03</v>
      </c>
      <c r="E264" s="258">
        <v>51.62</v>
      </c>
      <c r="F264" s="210">
        <f>D264/B264*100</f>
        <v>122.97967464402448</v>
      </c>
      <c r="G264" s="64"/>
      <c r="H264" s="64"/>
    </row>
    <row r="265" spans="1:8" s="92" customFormat="1" ht="9.75">
      <c r="A265" s="75" t="s">
        <v>115</v>
      </c>
      <c r="B265" s="76">
        <v>4791.06</v>
      </c>
      <c r="C265" s="76"/>
      <c r="D265" s="97">
        <v>5892.03</v>
      </c>
      <c r="E265" s="259"/>
      <c r="F265" s="217"/>
      <c r="G265" s="64"/>
      <c r="H265" s="64"/>
    </row>
    <row r="266" spans="1:8" s="92" customFormat="1" ht="9.75">
      <c r="A266" s="65" t="s">
        <v>117</v>
      </c>
      <c r="B266" s="66">
        <v>805.46</v>
      </c>
      <c r="C266" s="66">
        <v>1088</v>
      </c>
      <c r="D266" s="96">
        <v>672.44</v>
      </c>
      <c r="E266" s="258">
        <v>61.81</v>
      </c>
      <c r="F266" s="210">
        <f>D266/B266*100</f>
        <v>83.48521341841929</v>
      </c>
      <c r="G266" s="64"/>
      <c r="H266" s="64"/>
    </row>
    <row r="267" spans="1:8" s="92" customFormat="1" ht="9.75">
      <c r="A267" s="130" t="s">
        <v>118</v>
      </c>
      <c r="B267" s="131">
        <v>805.46</v>
      </c>
      <c r="C267" s="131">
        <v>1088</v>
      </c>
      <c r="D267" s="132">
        <v>672.44</v>
      </c>
      <c r="E267" s="260">
        <v>61.81</v>
      </c>
      <c r="F267" s="240">
        <f>D267/B267*100</f>
        <v>83.48521341841929</v>
      </c>
      <c r="G267" s="64"/>
      <c r="H267" s="64"/>
    </row>
    <row r="268" spans="1:8" s="92" customFormat="1" ht="9.75">
      <c r="A268" s="128" t="s">
        <v>177</v>
      </c>
      <c r="B268" s="129">
        <v>805.46</v>
      </c>
      <c r="C268" s="129"/>
      <c r="D268" s="133">
        <v>672.44</v>
      </c>
      <c r="E268" s="241"/>
      <c r="F268" s="242"/>
      <c r="G268" s="64"/>
      <c r="H268" s="64"/>
    </row>
    <row r="269" spans="1:8" s="92" customFormat="1" ht="9.75">
      <c r="A269" s="137" t="s">
        <v>167</v>
      </c>
      <c r="B269" s="89">
        <v>1363.36</v>
      </c>
      <c r="C269" s="89">
        <f>SUM(C270+C276)</f>
        <v>4459</v>
      </c>
      <c r="D269" s="138">
        <f>SUM(D274+D276)</f>
        <v>1491.13</v>
      </c>
      <c r="E269" s="261">
        <f>D269/C269*100</f>
        <v>33.44090603274277</v>
      </c>
      <c r="F269" s="250">
        <f>D269/B269*100</f>
        <v>109.37169933106445</v>
      </c>
      <c r="G269" s="64"/>
      <c r="H269" s="64"/>
    </row>
    <row r="270" spans="1:8" s="92" customFormat="1" ht="9.75">
      <c r="A270" s="65" t="s">
        <v>117</v>
      </c>
      <c r="B270" s="66">
        <v>1363.36</v>
      </c>
      <c r="C270" s="66">
        <f>SUM(C271+C274)</f>
        <v>3239</v>
      </c>
      <c r="D270" s="66">
        <v>0</v>
      </c>
      <c r="E270" s="258">
        <v>0</v>
      </c>
      <c r="F270" s="210">
        <v>0</v>
      </c>
      <c r="G270" s="64"/>
      <c r="H270" s="64"/>
    </row>
    <row r="271" spans="1:8" s="92" customFormat="1" ht="9.75">
      <c r="A271" s="87" t="s">
        <v>118</v>
      </c>
      <c r="B271" s="102">
        <v>1288.21</v>
      </c>
      <c r="C271" s="102">
        <f>SUM(C272:C273)</f>
        <v>1301</v>
      </c>
      <c r="D271" s="102">
        <v>0</v>
      </c>
      <c r="E271" s="262">
        <v>0</v>
      </c>
      <c r="F271" s="263">
        <v>0</v>
      </c>
      <c r="G271" s="64"/>
      <c r="H271" s="64"/>
    </row>
    <row r="272" spans="1:8" s="92" customFormat="1" ht="9.75">
      <c r="A272" s="123" t="s">
        <v>243</v>
      </c>
      <c r="B272" s="103">
        <v>412.24</v>
      </c>
      <c r="C272" s="103">
        <v>425</v>
      </c>
      <c r="D272" s="103"/>
      <c r="E272" s="262"/>
      <c r="F272" s="263"/>
      <c r="G272" s="64"/>
      <c r="H272" s="64"/>
    </row>
    <row r="273" spans="1:8" s="92" customFormat="1" ht="9.75">
      <c r="A273" s="123" t="s">
        <v>127</v>
      </c>
      <c r="B273" s="103">
        <v>875.97</v>
      </c>
      <c r="C273" s="103">
        <v>876</v>
      </c>
      <c r="D273" s="103"/>
      <c r="E273" s="262"/>
      <c r="F273" s="263"/>
      <c r="G273" s="64"/>
      <c r="H273" s="64"/>
    </row>
    <row r="274" spans="1:12" s="92" customFormat="1" ht="9.75">
      <c r="A274" s="87" t="s">
        <v>128</v>
      </c>
      <c r="B274" s="102">
        <v>75.15</v>
      </c>
      <c r="C274" s="102">
        <f>SUM(C275)</f>
        <v>1938</v>
      </c>
      <c r="D274" s="99">
        <f>SUM(D275)</f>
        <v>1079.63</v>
      </c>
      <c r="E274" s="262">
        <f>D274/C274*100</f>
        <v>55.708462332301345</v>
      </c>
      <c r="F274" s="263">
        <f>D274/B274*100</f>
        <v>1436.6333998669327</v>
      </c>
      <c r="G274" s="64"/>
      <c r="H274" s="64"/>
      <c r="I274" s="64"/>
      <c r="J274" s="64"/>
      <c r="K274" s="64"/>
      <c r="L274" s="64"/>
    </row>
    <row r="275" spans="1:12" s="92" customFormat="1" ht="9.75">
      <c r="A275" s="75" t="s">
        <v>129</v>
      </c>
      <c r="B275" s="76">
        <v>75.15</v>
      </c>
      <c r="C275" s="76">
        <v>1938</v>
      </c>
      <c r="D275" s="97">
        <v>1079.63</v>
      </c>
      <c r="E275" s="259"/>
      <c r="F275" s="217"/>
      <c r="G275" s="64"/>
      <c r="H275" s="64"/>
      <c r="I275" s="64"/>
      <c r="J275" s="64"/>
      <c r="K275" s="64"/>
      <c r="L275" s="64"/>
    </row>
    <row r="276" spans="1:12" s="92" customFormat="1" ht="9.75">
      <c r="A276" s="205" t="s">
        <v>159</v>
      </c>
      <c r="B276" s="187">
        <v>0</v>
      </c>
      <c r="C276" s="187">
        <f>SUM(C277)</f>
        <v>1220</v>
      </c>
      <c r="D276" s="124">
        <f>SUM(D277)</f>
        <v>411.5</v>
      </c>
      <c r="E276" s="264">
        <f>D276/C276*100</f>
        <v>33.72950819672131</v>
      </c>
      <c r="F276" s="229">
        <v>0</v>
      </c>
      <c r="G276" s="67"/>
      <c r="H276" s="64"/>
      <c r="I276" s="64"/>
      <c r="J276" s="67"/>
      <c r="K276" s="67"/>
      <c r="L276" s="67"/>
    </row>
    <row r="277" spans="1:12" s="92" customFormat="1" ht="9.75">
      <c r="A277" s="205" t="s">
        <v>156</v>
      </c>
      <c r="B277" s="187">
        <v>0</v>
      </c>
      <c r="C277" s="187">
        <f>SUM(C278:C279)</f>
        <v>1220</v>
      </c>
      <c r="D277" s="124">
        <f>SUM(D279)</f>
        <v>411.5</v>
      </c>
      <c r="E277" s="264">
        <v>33.73</v>
      </c>
      <c r="F277" s="229">
        <v>0</v>
      </c>
      <c r="G277" s="67"/>
      <c r="H277" s="64"/>
      <c r="I277" s="64"/>
      <c r="J277" s="67"/>
      <c r="K277" s="67"/>
      <c r="L277" s="67"/>
    </row>
    <row r="278" spans="1:12" s="92" customFormat="1" ht="15.75" customHeight="1">
      <c r="A278" s="100" t="s">
        <v>165</v>
      </c>
      <c r="B278" s="186">
        <v>0</v>
      </c>
      <c r="C278" s="186">
        <v>822</v>
      </c>
      <c r="D278" s="98"/>
      <c r="E278" s="265"/>
      <c r="F278" s="220"/>
      <c r="G278" s="64"/>
      <c r="H278" s="64"/>
      <c r="I278" s="64"/>
      <c r="J278" s="67"/>
      <c r="K278" s="67"/>
      <c r="L278" s="67"/>
    </row>
    <row r="279" spans="1:12" s="92" customFormat="1" ht="15" customHeight="1">
      <c r="A279" s="203" t="s">
        <v>270</v>
      </c>
      <c r="B279" s="204">
        <v>0</v>
      </c>
      <c r="C279" s="204">
        <v>398</v>
      </c>
      <c r="D279" s="204">
        <v>411.5</v>
      </c>
      <c r="E279" s="266"/>
      <c r="F279" s="266"/>
      <c r="H279" s="64"/>
      <c r="I279" s="64"/>
      <c r="J279" s="67"/>
      <c r="K279" s="67"/>
      <c r="L279" s="67"/>
    </row>
    <row r="280" spans="1:12" ht="14.25" customHeight="1">
      <c r="A280" s="126"/>
      <c r="J280" s="67"/>
      <c r="K280" s="67"/>
      <c r="L280" s="67"/>
    </row>
    <row r="281" spans="10:12" ht="21.75" customHeight="1">
      <c r="J281" s="67"/>
      <c r="K281" s="67"/>
      <c r="L281" s="67"/>
    </row>
    <row r="282" spans="8:9" s="67" customFormat="1" ht="9.75">
      <c r="H282" s="64"/>
      <c r="I282" s="64"/>
    </row>
    <row r="283" spans="8:9" s="67" customFormat="1" ht="9.75">
      <c r="H283" s="64"/>
      <c r="I283" s="64"/>
    </row>
    <row r="284" spans="8:9" s="67" customFormat="1" ht="9.75">
      <c r="H284" s="64"/>
      <c r="I284" s="64"/>
    </row>
    <row r="285" spans="8:9" s="67" customFormat="1" ht="9.75">
      <c r="H285" s="64"/>
      <c r="I285" s="64"/>
    </row>
    <row r="286" spans="8:9" s="67" customFormat="1" ht="9.75">
      <c r="H286" s="64"/>
      <c r="I286" s="64"/>
    </row>
    <row r="287" spans="8:9" s="67" customFormat="1" ht="9.75">
      <c r="H287" s="64"/>
      <c r="I287" s="64"/>
    </row>
    <row r="288" spans="8:9" s="67" customFormat="1" ht="9.75">
      <c r="H288" s="64"/>
      <c r="I288" s="64"/>
    </row>
    <row r="289" spans="8:9" s="67" customFormat="1" ht="9.75">
      <c r="H289" s="64"/>
      <c r="I289" s="64"/>
    </row>
    <row r="290" spans="8:9" s="67" customFormat="1" ht="9.75">
      <c r="H290" s="64"/>
      <c r="I290" s="64"/>
    </row>
    <row r="291" spans="8:9" s="67" customFormat="1" ht="9.75">
      <c r="H291" s="64"/>
      <c r="I291" s="64"/>
    </row>
    <row r="292" spans="8:9" s="67" customFormat="1" ht="9.75">
      <c r="H292" s="64"/>
      <c r="I292" s="64"/>
    </row>
    <row r="293" spans="8:9" s="67" customFormat="1" ht="9.75">
      <c r="H293" s="64"/>
      <c r="I293" s="64"/>
    </row>
    <row r="294" spans="8:9" s="67" customFormat="1" ht="9.75">
      <c r="H294" s="64"/>
      <c r="I294" s="64"/>
    </row>
    <row r="295" spans="8:9" s="67" customFormat="1" ht="9.75">
      <c r="H295" s="64"/>
      <c r="I295" s="64"/>
    </row>
    <row r="296" spans="8:12" s="67" customFormat="1" ht="9.75">
      <c r="H296" s="64"/>
      <c r="I296" s="64"/>
      <c r="J296" s="64"/>
      <c r="K296" s="64"/>
      <c r="L296" s="64"/>
    </row>
    <row r="297" spans="8:12" s="67" customFormat="1" ht="9.75">
      <c r="H297" s="64"/>
      <c r="I297" s="64"/>
      <c r="J297" s="64"/>
      <c r="K297" s="64"/>
      <c r="L297" s="64"/>
    </row>
    <row r="298" spans="8:12" s="67" customFormat="1" ht="9.75">
      <c r="H298" s="64"/>
      <c r="I298" s="64"/>
      <c r="J298" s="64"/>
      <c r="K298" s="64"/>
      <c r="L298" s="64"/>
    </row>
    <row r="299" spans="8:12" s="67" customFormat="1" ht="9.75">
      <c r="H299" s="64"/>
      <c r="I299" s="64"/>
      <c r="J299" s="64"/>
      <c r="K299" s="64"/>
      <c r="L299" s="64"/>
    </row>
    <row r="300" spans="8:12" s="67" customFormat="1" ht="9.75">
      <c r="H300" s="64"/>
      <c r="I300" s="64"/>
      <c r="J300" s="64"/>
      <c r="K300" s="64"/>
      <c r="L300" s="64"/>
    </row>
    <row r="301" spans="8:12" s="67" customFormat="1" ht="9.75">
      <c r="H301" s="64"/>
      <c r="I301" s="64"/>
      <c r="J301" s="64"/>
      <c r="K301" s="64"/>
      <c r="L301" s="64"/>
    </row>
    <row r="302" spans="8:12" s="67" customFormat="1" ht="9.75">
      <c r="H302" s="64"/>
      <c r="I302" s="64"/>
      <c r="J302" s="64"/>
      <c r="K302" s="64"/>
      <c r="L302" s="64"/>
    </row>
    <row r="303" spans="8:12" s="67" customFormat="1" ht="9.75">
      <c r="H303" s="64"/>
      <c r="I303" s="64"/>
      <c r="J303" s="64"/>
      <c r="K303" s="64"/>
      <c r="L303" s="64"/>
    </row>
    <row r="304" ht="12.75"/>
    <row r="305" ht="12.75"/>
    <row r="306" ht="12.75"/>
    <row r="307" spans="2:6" ht="12.75">
      <c r="B307" s="101"/>
      <c r="C307" s="101"/>
      <c r="D307" s="101"/>
      <c r="E307" s="101"/>
      <c r="F307" s="101"/>
    </row>
    <row r="308" spans="2:6" ht="12.75">
      <c r="B308" s="101"/>
      <c r="C308" s="101"/>
      <c r="D308" s="101"/>
      <c r="E308" s="101"/>
      <c r="F308" s="101"/>
    </row>
    <row r="309" spans="2:6" ht="12.75">
      <c r="B309" s="101"/>
      <c r="C309" s="101"/>
      <c r="D309" s="101"/>
      <c r="E309" s="101"/>
      <c r="F309" s="101"/>
    </row>
  </sheetData>
  <sheetProtection/>
  <mergeCells count="6">
    <mergeCell ref="F2:F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7.140625" style="0" customWidth="1"/>
    <col min="2" max="2" width="19.28125" style="0" customWidth="1"/>
    <col min="3" max="3" width="12.57421875" style="0" customWidth="1"/>
    <col min="4" max="4" width="13.57421875" style="0" customWidth="1"/>
    <col min="5" max="5" width="12.8515625" style="0" customWidth="1"/>
    <col min="6" max="6" width="7.7109375" style="0" customWidth="1"/>
    <col min="7" max="7" width="7.00390625" style="0" customWidth="1"/>
    <col min="11" max="11" width="12.28125" style="0" bestFit="1" customWidth="1"/>
  </cols>
  <sheetData>
    <row r="2" spans="2:8" ht="71.25" customHeight="1">
      <c r="B2" s="146" t="s">
        <v>202</v>
      </c>
      <c r="C2" s="147"/>
      <c r="D2" s="147"/>
      <c r="E2" s="147"/>
      <c r="F2" s="147"/>
      <c r="G2" s="148"/>
      <c r="H2" s="120"/>
    </row>
    <row r="3" spans="2:8" ht="23.25" customHeight="1">
      <c r="B3" s="292" t="s">
        <v>102</v>
      </c>
      <c r="C3" s="149" t="s">
        <v>256</v>
      </c>
      <c r="D3" s="149" t="s">
        <v>261</v>
      </c>
      <c r="E3" s="149" t="s">
        <v>262</v>
      </c>
      <c r="F3" s="149" t="s">
        <v>219</v>
      </c>
      <c r="G3" s="149" t="s">
        <v>220</v>
      </c>
      <c r="H3" s="120"/>
    </row>
    <row r="4" spans="2:8" ht="13.5">
      <c r="B4" s="292"/>
      <c r="C4" s="149"/>
      <c r="D4" s="149"/>
      <c r="E4" s="149"/>
      <c r="F4" s="149"/>
      <c r="G4" s="149"/>
      <c r="H4" s="120"/>
    </row>
    <row r="5" spans="2:8" ht="13.5">
      <c r="B5" s="150">
        <v>1</v>
      </c>
      <c r="C5" s="151">
        <v>2</v>
      </c>
      <c r="D5" s="151">
        <v>3</v>
      </c>
      <c r="E5" s="151">
        <v>4</v>
      </c>
      <c r="F5" s="151">
        <v>5</v>
      </c>
      <c r="G5" s="152">
        <v>6</v>
      </c>
      <c r="H5" s="120"/>
    </row>
    <row r="6" spans="2:8" ht="30" customHeight="1">
      <c r="B6" s="153" t="s">
        <v>218</v>
      </c>
      <c r="C6" s="154"/>
      <c r="D6" s="154"/>
      <c r="E6" s="154"/>
      <c r="F6" s="154"/>
      <c r="G6" s="155"/>
      <c r="H6" s="120"/>
    </row>
    <row r="7" spans="2:11" ht="13.5">
      <c r="B7" s="153" t="s">
        <v>203</v>
      </c>
      <c r="C7" s="154">
        <v>133510.87</v>
      </c>
      <c r="D7" s="154">
        <v>371756</v>
      </c>
      <c r="E7" s="154">
        <v>162405.53</v>
      </c>
      <c r="F7" s="154">
        <f>E7/C7*100</f>
        <v>121.64217789907295</v>
      </c>
      <c r="G7" s="155">
        <f>E7/D7*100</f>
        <v>43.68605483166378</v>
      </c>
      <c r="H7" s="120"/>
      <c r="K7" s="117"/>
    </row>
    <row r="8" spans="2:8" ht="13.5">
      <c r="B8" s="153" t="s">
        <v>204</v>
      </c>
      <c r="C8" s="154">
        <v>133510.87</v>
      </c>
      <c r="D8" s="154">
        <v>371756</v>
      </c>
      <c r="E8" s="154">
        <v>162405.53</v>
      </c>
      <c r="F8" s="154">
        <f>E8/C8*100</f>
        <v>121.64217789907295</v>
      </c>
      <c r="G8" s="155">
        <f>E8/D8*100</f>
        <v>43.68605483166378</v>
      </c>
      <c r="H8" s="120"/>
    </row>
    <row r="9" spans="2:8" ht="13.5">
      <c r="B9" s="153" t="s">
        <v>221</v>
      </c>
      <c r="C9" s="154">
        <v>0</v>
      </c>
      <c r="D9" s="154">
        <v>0</v>
      </c>
      <c r="E9" s="154">
        <v>0</v>
      </c>
      <c r="F9" s="154"/>
      <c r="G9" s="155"/>
      <c r="H9" s="120"/>
    </row>
    <row r="10" spans="2:8" ht="20.25" customHeight="1">
      <c r="B10" s="153" t="s">
        <v>271</v>
      </c>
      <c r="C10" s="154"/>
      <c r="D10" s="154"/>
      <c r="E10" s="154"/>
      <c r="F10" s="154"/>
      <c r="G10" s="155"/>
      <c r="H10" s="120"/>
    </row>
    <row r="11" spans="2:8" ht="13.5">
      <c r="B11" s="153" t="s">
        <v>203</v>
      </c>
      <c r="C11" s="154">
        <v>740077.08</v>
      </c>
      <c r="D11" s="154">
        <v>1509059</v>
      </c>
      <c r="E11" s="154">
        <v>834640.34</v>
      </c>
      <c r="F11" s="154">
        <f>E11/C11*100</f>
        <v>112.77748798814306</v>
      </c>
      <c r="G11" s="155">
        <f>E11/D11*100</f>
        <v>55.30866188797125</v>
      </c>
      <c r="H11" s="120"/>
    </row>
    <row r="12" spans="2:8" ht="13.5">
      <c r="B12" s="153" t="s">
        <v>204</v>
      </c>
      <c r="C12" s="154">
        <v>739768.13</v>
      </c>
      <c r="D12" s="154">
        <v>1509059</v>
      </c>
      <c r="E12" s="154">
        <v>834640.34</v>
      </c>
      <c r="F12" s="154">
        <f>E12/C12*100</f>
        <v>112.82458734738951</v>
      </c>
      <c r="G12" s="155">
        <f>E12/D12*100</f>
        <v>55.30866188797125</v>
      </c>
      <c r="H12" s="120"/>
    </row>
    <row r="13" spans="2:8" ht="13.5">
      <c r="B13" s="153" t="s">
        <v>246</v>
      </c>
      <c r="C13" s="154">
        <v>308.95</v>
      </c>
      <c r="D13" s="154">
        <v>0</v>
      </c>
      <c r="E13" s="154">
        <v>0</v>
      </c>
      <c r="F13" s="154"/>
      <c r="G13" s="155"/>
      <c r="H13" s="120"/>
    </row>
    <row r="14" spans="2:8" ht="30.75" customHeight="1">
      <c r="B14" s="153" t="s">
        <v>205</v>
      </c>
      <c r="C14" s="154"/>
      <c r="D14" s="154"/>
      <c r="E14" s="154"/>
      <c r="F14" s="154"/>
      <c r="G14" s="155"/>
      <c r="H14" s="120"/>
    </row>
    <row r="15" spans="2:8" ht="13.5">
      <c r="B15" s="153" t="s">
        <v>203</v>
      </c>
      <c r="C15" s="154">
        <v>0.05</v>
      </c>
      <c r="D15" s="154">
        <v>1088</v>
      </c>
      <c r="E15" s="154">
        <v>3078.8</v>
      </c>
      <c r="F15" s="154">
        <v>0</v>
      </c>
      <c r="G15" s="155">
        <f>E15/D15*100</f>
        <v>282.9779411764706</v>
      </c>
      <c r="H15" s="120"/>
    </row>
    <row r="16" spans="2:8" ht="13.5">
      <c r="B16" s="153" t="s">
        <v>204</v>
      </c>
      <c r="C16" s="154">
        <v>0</v>
      </c>
      <c r="D16" s="154">
        <v>1088</v>
      </c>
      <c r="E16" s="154">
        <v>1122.97</v>
      </c>
      <c r="F16" s="154">
        <v>0</v>
      </c>
      <c r="G16" s="155">
        <f>E16/D16*100</f>
        <v>103.21415441176471</v>
      </c>
      <c r="H16" s="120"/>
    </row>
    <row r="17" spans="2:8" ht="13.5">
      <c r="B17" s="153" t="s">
        <v>221</v>
      </c>
      <c r="C17" s="154">
        <v>0.05</v>
      </c>
      <c r="D17" s="154">
        <v>0</v>
      </c>
      <c r="E17" s="154">
        <v>1955.83</v>
      </c>
      <c r="F17" s="154">
        <v>0</v>
      </c>
      <c r="G17" s="155">
        <v>0</v>
      </c>
      <c r="H17" s="120"/>
    </row>
    <row r="18" spans="2:8" ht="42" customHeight="1">
      <c r="B18" s="153" t="s">
        <v>206</v>
      </c>
      <c r="C18" s="154"/>
      <c r="D18" s="154"/>
      <c r="E18" s="154"/>
      <c r="F18" s="154"/>
      <c r="G18" s="155"/>
      <c r="H18" s="120"/>
    </row>
    <row r="19" spans="2:8" ht="13.5">
      <c r="B19" s="153" t="s">
        <v>203</v>
      </c>
      <c r="C19" s="154">
        <v>46299.51</v>
      </c>
      <c r="D19" s="154">
        <v>160134</v>
      </c>
      <c r="E19" s="154">
        <v>106188.78</v>
      </c>
      <c r="F19" s="154">
        <f>E19/C19*100</f>
        <v>229.3518441123891</v>
      </c>
      <c r="G19" s="155">
        <f>E19/D19*100</f>
        <v>66.3124508224362</v>
      </c>
      <c r="H19" s="120"/>
    </row>
    <row r="20" spans="2:8" ht="13.5">
      <c r="B20" s="153" t="s">
        <v>204</v>
      </c>
      <c r="C20" s="154">
        <v>42506.49</v>
      </c>
      <c r="D20" s="154">
        <v>160134</v>
      </c>
      <c r="E20" s="154">
        <v>105979.11</v>
      </c>
      <c r="F20" s="154">
        <f>E20/C20*100</f>
        <v>249.32453844107104</v>
      </c>
      <c r="G20" s="155">
        <f>E20/D20*100</f>
        <v>66.18151672973885</v>
      </c>
      <c r="H20" s="120"/>
    </row>
    <row r="21" spans="2:8" ht="13.5">
      <c r="B21" s="153" t="s">
        <v>221</v>
      </c>
      <c r="C21" s="154">
        <v>3793.02</v>
      </c>
      <c r="D21" s="154">
        <v>0</v>
      </c>
      <c r="E21" s="154">
        <v>209.67</v>
      </c>
      <c r="F21" s="154">
        <f>E21/C21*100</f>
        <v>5.527785247639084</v>
      </c>
      <c r="G21" s="155">
        <v>0</v>
      </c>
      <c r="H21" s="120"/>
    </row>
    <row r="22" spans="2:8" ht="42" customHeight="1">
      <c r="B22" s="153" t="s">
        <v>222</v>
      </c>
      <c r="C22" s="154"/>
      <c r="D22" s="154"/>
      <c r="E22" s="154"/>
      <c r="F22" s="154"/>
      <c r="G22" s="155"/>
      <c r="H22" s="120"/>
    </row>
    <row r="23" spans="2:8" ht="20.25" customHeight="1">
      <c r="B23" s="153" t="s">
        <v>223</v>
      </c>
      <c r="C23" s="154">
        <v>919.26</v>
      </c>
      <c r="D23" s="154">
        <v>0</v>
      </c>
      <c r="E23" s="154">
        <v>1733.36</v>
      </c>
      <c r="F23" s="154">
        <f aca="true" t="shared" si="0" ref="F23:F28">E23/C23*100</f>
        <v>188.56036377085917</v>
      </c>
      <c r="G23" s="155">
        <v>0</v>
      </c>
      <c r="H23" s="120"/>
    </row>
    <row r="24" spans="2:8" ht="13.5">
      <c r="B24" s="153" t="s">
        <v>204</v>
      </c>
      <c r="C24" s="154">
        <v>760.69</v>
      </c>
      <c r="D24" s="154">
        <v>0</v>
      </c>
      <c r="E24" s="154">
        <v>1602.29</v>
      </c>
      <c r="F24" s="154">
        <f t="shared" si="0"/>
        <v>210.63639590371898</v>
      </c>
      <c r="G24" s="155">
        <v>0</v>
      </c>
      <c r="H24" s="120"/>
    </row>
    <row r="25" spans="2:8" ht="13.5">
      <c r="B25" s="153" t="s">
        <v>221</v>
      </c>
      <c r="C25" s="154">
        <v>158.57</v>
      </c>
      <c r="D25" s="154">
        <v>0</v>
      </c>
      <c r="E25" s="154">
        <v>131.07</v>
      </c>
      <c r="F25" s="154">
        <f t="shared" si="0"/>
        <v>82.6575014189317</v>
      </c>
      <c r="G25" s="155">
        <v>0</v>
      </c>
      <c r="H25" s="120"/>
    </row>
    <row r="26" spans="2:8" ht="20.25" customHeight="1">
      <c r="B26" s="157" t="s">
        <v>207</v>
      </c>
      <c r="C26" s="156">
        <f>SUM(C7+C11+C15+C19+C23)</f>
        <v>920806.77</v>
      </c>
      <c r="D26" s="156">
        <f>SUM(D7+D11+D15+D19)</f>
        <v>2042037</v>
      </c>
      <c r="E26" s="156">
        <f>SUM(E7+E11+E15+E19+E23)</f>
        <v>1108046.81</v>
      </c>
      <c r="F26" s="156">
        <f t="shared" si="0"/>
        <v>120.3343465860921</v>
      </c>
      <c r="G26" s="155">
        <f>E26/D26*100</f>
        <v>54.26183805680309</v>
      </c>
      <c r="H26" s="120"/>
    </row>
    <row r="27" spans="2:8" ht="20.25" customHeight="1">
      <c r="B27" s="191" t="s">
        <v>208</v>
      </c>
      <c r="C27" s="189">
        <f>SUM(C8+C12+C20+C24)</f>
        <v>916546.1799999999</v>
      </c>
      <c r="D27" s="189">
        <f>SUM(D8+D12+D16+D20)</f>
        <v>2042037</v>
      </c>
      <c r="E27" s="189">
        <f>SUM(E8+E12+E16+E20+E24)</f>
        <v>1105750.24</v>
      </c>
      <c r="F27" s="189">
        <f t="shared" si="0"/>
        <v>120.64315624554783</v>
      </c>
      <c r="G27" s="159">
        <f>E27/D27*100</f>
        <v>54.14937339529108</v>
      </c>
      <c r="H27" s="120"/>
    </row>
    <row r="28" spans="2:8" ht="13.5">
      <c r="B28" s="192" t="s">
        <v>221</v>
      </c>
      <c r="C28" s="190">
        <f>SUM(C13+C17+C21+C25)</f>
        <v>4260.59</v>
      </c>
      <c r="D28" s="158">
        <v>0</v>
      </c>
      <c r="E28" s="158">
        <v>2296.57</v>
      </c>
      <c r="F28" s="159">
        <f t="shared" si="0"/>
        <v>53.90262850919708</v>
      </c>
      <c r="G28" s="159"/>
      <c r="H28" s="120"/>
    </row>
    <row r="29" spans="1:8" ht="13.5">
      <c r="A29" s="64"/>
      <c r="B29" s="148"/>
      <c r="C29" s="148"/>
      <c r="D29" s="148"/>
      <c r="E29" s="148"/>
      <c r="F29" s="148"/>
      <c r="G29" s="160"/>
      <c r="H29" s="120"/>
    </row>
    <row r="30" spans="1:7" ht="12.75">
      <c r="A30" s="64"/>
      <c r="B30" s="101"/>
      <c r="C30" s="101"/>
      <c r="D30" s="101"/>
      <c r="E30" s="101"/>
      <c r="F30" s="101"/>
      <c r="G30" s="64"/>
    </row>
    <row r="32" spans="2:5" ht="12.75">
      <c r="B32" s="120" t="s">
        <v>263</v>
      </c>
      <c r="E32" s="120" t="s">
        <v>247</v>
      </c>
    </row>
    <row r="34" ht="12.75">
      <c r="E34" s="120" t="s">
        <v>248</v>
      </c>
    </row>
  </sheetData>
  <sheetProtection/>
  <mergeCells count="1"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2023-07-14T08:00:26Z</cp:lastPrinted>
  <dcterms:created xsi:type="dcterms:W3CDTF">1996-10-14T23:33:28Z</dcterms:created>
  <dcterms:modified xsi:type="dcterms:W3CDTF">2023-07-14T09:46:47Z</dcterms:modified>
  <cp:category/>
  <cp:version/>
  <cp:contentType/>
  <cp:contentStatus/>
</cp:coreProperties>
</file>