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07DFBF16-BCC5-437C-9E06-33F79E5C0497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PR" sheetId="1" r:id="rId1"/>
    <sheet name="VR" sheetId="2" r:id="rId2"/>
    <sheet name="VP" sheetId="3" r:id="rId3"/>
  </sheets>
  <calcPr calcId="181029"/>
</workbook>
</file>

<file path=xl/calcChain.xml><?xml version="1.0" encoding="utf-8"?>
<calcChain xmlns="http://schemas.openxmlformats.org/spreadsheetml/2006/main">
  <c r="I89" i="2" l="1"/>
  <c r="I90" i="2"/>
  <c r="I86" i="2"/>
  <c r="I87" i="2"/>
  <c r="I23" i="2"/>
  <c r="I22" i="2"/>
  <c r="I9" i="2"/>
  <c r="H22" i="2"/>
  <c r="H94" i="2"/>
  <c r="H109" i="2" s="1"/>
  <c r="I110" i="2"/>
  <c r="I108" i="2"/>
  <c r="I107" i="2"/>
  <c r="H110" i="2"/>
  <c r="H108" i="2"/>
  <c r="H107" i="2"/>
  <c r="I94" i="2"/>
  <c r="I104" i="2"/>
  <c r="I101" i="2"/>
  <c r="I102" i="2"/>
  <c r="I99" i="2"/>
  <c r="I98" i="2"/>
  <c r="I97" i="2"/>
  <c r="I96" i="2"/>
  <c r="I95" i="2"/>
  <c r="I91" i="2"/>
  <c r="I88" i="2"/>
  <c r="I81" i="2"/>
  <c r="I78" i="2"/>
  <c r="I77" i="2"/>
  <c r="I76" i="2"/>
  <c r="I75" i="2"/>
  <c r="I74" i="2"/>
  <c r="I72" i="2"/>
  <c r="I50" i="2"/>
  <c r="I48" i="2"/>
  <c r="H44" i="2"/>
  <c r="I69" i="2"/>
  <c r="I68" i="2"/>
  <c r="I67" i="2"/>
  <c r="I66" i="2"/>
  <c r="I64" i="2"/>
  <c r="I62" i="2"/>
  <c r="I61" i="2"/>
  <c r="I59" i="2"/>
  <c r="I57" i="2"/>
  <c r="I56" i="2"/>
  <c r="I55" i="2"/>
  <c r="I54" i="2"/>
  <c r="I53" i="2"/>
  <c r="I52" i="2"/>
  <c r="I51" i="2"/>
  <c r="I46" i="2"/>
  <c r="I45" i="2"/>
  <c r="I43" i="2"/>
  <c r="I42" i="2"/>
  <c r="I41" i="2"/>
  <c r="I36" i="2"/>
  <c r="I35" i="2"/>
  <c r="I33" i="2"/>
  <c r="I30" i="2"/>
  <c r="I29" i="2"/>
  <c r="I28" i="2"/>
  <c r="I27" i="2"/>
  <c r="I26" i="2"/>
  <c r="I25" i="2"/>
  <c r="I21" i="2"/>
  <c r="I20" i="2"/>
  <c r="I19" i="2"/>
  <c r="I18" i="2"/>
  <c r="I17" i="2"/>
  <c r="I16" i="2"/>
  <c r="I15" i="2"/>
  <c r="I14" i="2"/>
  <c r="I13" i="2"/>
  <c r="I12" i="2"/>
  <c r="I11" i="2"/>
  <c r="I10" i="2"/>
  <c r="H9" i="2"/>
  <c r="H111" i="2" l="1"/>
  <c r="I109" i="2"/>
  <c r="I71" i="2"/>
  <c r="I70" i="2" s="1"/>
  <c r="I24" i="2"/>
  <c r="I27" i="3"/>
  <c r="I7" i="3"/>
  <c r="I10" i="3"/>
  <c r="I12" i="3"/>
  <c r="I14" i="3"/>
  <c r="I24" i="3"/>
  <c r="I23" i="3"/>
  <c r="I22" i="3"/>
  <c r="I21" i="3"/>
  <c r="I20" i="3"/>
  <c r="I19" i="3"/>
  <c r="I18" i="3"/>
  <c r="I17" i="3"/>
  <c r="I16" i="3"/>
  <c r="I15" i="3"/>
  <c r="I13" i="3"/>
  <c r="I11" i="3"/>
  <c r="I9" i="3"/>
  <c r="H27" i="3"/>
  <c r="H14" i="3"/>
  <c r="J27" i="3"/>
  <c r="I111" i="1"/>
  <c r="I110" i="1"/>
  <c r="I109" i="1"/>
  <c r="I108" i="1"/>
  <c r="I107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39" i="1"/>
  <c r="I38" i="1"/>
  <c r="I36" i="1"/>
  <c r="I34" i="1"/>
  <c r="I32" i="1"/>
  <c r="I31" i="1"/>
  <c r="I28" i="1"/>
  <c r="I27" i="1"/>
  <c r="I25" i="1"/>
  <c r="I23" i="1"/>
  <c r="I22" i="1"/>
  <c r="I19" i="1"/>
  <c r="I17" i="1"/>
  <c r="I16" i="1"/>
  <c r="I124" i="1"/>
  <c r="I123" i="1"/>
  <c r="I122" i="1"/>
  <c r="I121" i="1"/>
  <c r="I119" i="1"/>
  <c r="I118" i="1"/>
  <c r="I117" i="1"/>
  <c r="I92" i="1"/>
  <c r="I106" i="1" l="1"/>
  <c r="I63" i="2" l="1"/>
  <c r="I49" i="2"/>
  <c r="J44" i="2"/>
  <c r="I44" i="2" l="1"/>
  <c r="I103" i="2"/>
  <c r="I100" i="2"/>
  <c r="J94" i="2"/>
  <c r="J93" i="2" s="1"/>
  <c r="J92" i="2" s="1"/>
  <c r="J90" i="2"/>
  <c r="J89" i="2" s="1"/>
  <c r="J84" i="2"/>
  <c r="J83" i="2" s="1"/>
  <c r="I85" i="2"/>
  <c r="I84" i="2" s="1"/>
  <c r="I83" i="2" s="1"/>
  <c r="J71" i="2"/>
  <c r="J70" i="2" s="1"/>
  <c r="J24" i="2"/>
  <c r="I40" i="2"/>
  <c r="I39" i="2"/>
  <c r="I38" i="2"/>
  <c r="J37" i="2"/>
  <c r="J108" i="2" s="1"/>
  <c r="I37" i="2" l="1"/>
  <c r="J109" i="2"/>
  <c r="J23" i="2"/>
  <c r="J22" i="2" s="1"/>
  <c r="J107" i="2"/>
  <c r="I93" i="2"/>
  <c r="J68" i="1"/>
  <c r="I37" i="1"/>
  <c r="I35" i="1"/>
  <c r="I33" i="1"/>
  <c r="I30" i="1"/>
  <c r="I29" i="1"/>
  <c r="I24" i="1"/>
  <c r="I20" i="1"/>
  <c r="I18" i="1"/>
  <c r="I15" i="1"/>
  <c r="I14" i="1"/>
  <c r="I13" i="1"/>
  <c r="I12" i="1"/>
  <c r="I10" i="1"/>
  <c r="I9" i="1" l="1"/>
  <c r="J114" i="1"/>
  <c r="J106" i="1"/>
  <c r="J105" i="1" s="1"/>
  <c r="J104" i="1" s="1"/>
  <c r="J102" i="1"/>
  <c r="J100" i="1"/>
  <c r="J128" i="1" s="1"/>
  <c r="J97" i="1"/>
  <c r="J96" i="1" s="1"/>
  <c r="I98" i="1"/>
  <c r="I97" i="1" s="1"/>
  <c r="I96" i="1" s="1"/>
  <c r="I67" i="1"/>
  <c r="I66" i="1"/>
  <c r="I65" i="1"/>
  <c r="I64" i="1"/>
  <c r="I63" i="1"/>
  <c r="I62" i="1"/>
  <c r="J61" i="1"/>
  <c r="J9" i="1"/>
  <c r="J60" i="1" l="1"/>
  <c r="J8" i="1"/>
  <c r="J7" i="1" s="1"/>
  <c r="J127" i="1"/>
  <c r="I61" i="1"/>
  <c r="J99" i="1"/>
  <c r="J9" i="2"/>
  <c r="I115" i="1"/>
  <c r="J113" i="1"/>
  <c r="I95" i="1"/>
  <c r="I94" i="1"/>
  <c r="I93" i="1"/>
  <c r="I91" i="1"/>
  <c r="I90" i="1"/>
  <c r="I89" i="1"/>
  <c r="I87" i="1"/>
  <c r="I86" i="1"/>
  <c r="I85" i="1"/>
  <c r="I84" i="1"/>
  <c r="I83" i="1"/>
  <c r="I82" i="1"/>
  <c r="J88" i="1"/>
  <c r="J129" i="1" s="1"/>
  <c r="J81" i="1"/>
  <c r="I79" i="1"/>
  <c r="I78" i="1"/>
  <c r="I77" i="1"/>
  <c r="I76" i="1"/>
  <c r="I75" i="1"/>
  <c r="I74" i="1"/>
  <c r="I73" i="1"/>
  <c r="J72" i="1"/>
  <c r="J71" i="1" s="1"/>
  <c r="J8" i="2" l="1"/>
  <c r="J7" i="2" s="1"/>
  <c r="J6" i="2" s="1"/>
  <c r="J110" i="2"/>
  <c r="J112" i="1"/>
  <c r="J126" i="1"/>
  <c r="J130" i="1" s="1"/>
  <c r="I60" i="1"/>
  <c r="I8" i="2"/>
  <c r="I7" i="2" s="1"/>
  <c r="I81" i="1"/>
  <c r="J80" i="1"/>
  <c r="J59" i="1" s="1"/>
  <c r="I88" i="1"/>
  <c r="I129" i="1" s="1"/>
  <c r="I72" i="1"/>
  <c r="I71" i="1" s="1"/>
  <c r="G23" i="3"/>
  <c r="G22" i="3"/>
  <c r="J111" i="2" l="1"/>
  <c r="I80" i="1"/>
  <c r="I59" i="1" s="1"/>
  <c r="G11" i="3"/>
  <c r="H10" i="3"/>
  <c r="F10" i="3"/>
  <c r="H12" i="3"/>
  <c r="H7" i="3"/>
  <c r="G10" i="3" l="1"/>
  <c r="G108" i="2"/>
  <c r="H37" i="2"/>
  <c r="H24" i="2"/>
  <c r="G69" i="2"/>
  <c r="G67" i="2"/>
  <c r="G45" i="2"/>
  <c r="G42" i="2"/>
  <c r="G41" i="2"/>
  <c r="G40" i="2"/>
  <c r="G39" i="2"/>
  <c r="G36" i="2"/>
  <c r="G35" i="2"/>
  <c r="G33" i="2"/>
  <c r="G30" i="2"/>
  <c r="G29" i="2"/>
  <c r="G28" i="2"/>
  <c r="G27" i="2"/>
  <c r="G6" i="1"/>
  <c r="H9" i="1"/>
  <c r="H8" i="1" s="1"/>
  <c r="H7" i="1" s="1"/>
  <c r="H23" i="2" l="1"/>
  <c r="G37" i="2"/>
  <c r="H106" i="1"/>
  <c r="G23" i="2" l="1"/>
  <c r="H127" i="1"/>
  <c r="H105" i="1"/>
  <c r="H104" i="1" s="1"/>
  <c r="G123" i="1"/>
  <c r="H114" i="1"/>
  <c r="H99" i="1"/>
  <c r="H97" i="1"/>
  <c r="H96" i="1" s="1"/>
  <c r="H88" i="1"/>
  <c r="H129" i="1" s="1"/>
  <c r="H81" i="1"/>
  <c r="H72" i="1"/>
  <c r="H71" i="1" s="1"/>
  <c r="H61" i="1"/>
  <c r="H60" i="1" s="1"/>
  <c r="G67" i="1"/>
  <c r="G66" i="1"/>
  <c r="F37" i="2"/>
  <c r="H90" i="2"/>
  <c r="H89" i="2" s="1"/>
  <c r="H87" i="2"/>
  <c r="H86" i="2" s="1"/>
  <c r="G73" i="2"/>
  <c r="G72" i="2"/>
  <c r="H84" i="2"/>
  <c r="H83" i="2" s="1"/>
  <c r="H71" i="2"/>
  <c r="H70" i="2" s="1"/>
  <c r="H8" i="2"/>
  <c r="H7" i="2" s="1"/>
  <c r="H113" i="1" l="1"/>
  <c r="H112" i="1" s="1"/>
  <c r="H126" i="1"/>
  <c r="I114" i="1"/>
  <c r="I113" i="1" s="1"/>
  <c r="I112" i="1" s="1"/>
  <c r="I130" i="1" s="1"/>
  <c r="H93" i="2"/>
  <c r="H92" i="2" s="1"/>
  <c r="H6" i="2" s="1"/>
  <c r="G6" i="2" s="1"/>
  <c r="I111" i="2"/>
  <c r="H80" i="1"/>
  <c r="H59" i="1" s="1"/>
  <c r="G61" i="1"/>
  <c r="F19" i="3"/>
  <c r="H130" i="1" l="1"/>
  <c r="E44" i="2"/>
  <c r="F68" i="2"/>
  <c r="G68" i="2" s="1"/>
  <c r="E24" i="2" l="1"/>
  <c r="F47" i="2"/>
  <c r="D14" i="3" l="1"/>
  <c r="F65" i="2" l="1"/>
  <c r="F80" i="2" l="1"/>
  <c r="G80" i="2" s="1"/>
  <c r="F79" i="2"/>
  <c r="G79" i="2" s="1"/>
  <c r="F74" i="2"/>
  <c r="G74" i="2" s="1"/>
  <c r="F75" i="2"/>
  <c r="G75" i="2" s="1"/>
  <c r="F76" i="2"/>
  <c r="G76" i="2" s="1"/>
  <c r="E61" i="1" l="1"/>
  <c r="F118" i="1"/>
  <c r="G118" i="1" s="1"/>
  <c r="F16" i="3" l="1"/>
  <c r="G16" i="3" s="1"/>
  <c r="F17" i="3"/>
  <c r="G17" i="3" s="1"/>
  <c r="F18" i="3"/>
  <c r="G18" i="3" s="1"/>
  <c r="F20" i="3"/>
  <c r="G20" i="3" s="1"/>
  <c r="F24" i="3"/>
  <c r="F15" i="3"/>
  <c r="G15" i="3" s="1"/>
  <c r="F13" i="3"/>
  <c r="F9" i="3"/>
  <c r="G9" i="3" s="1"/>
  <c r="G7" i="3" s="1"/>
  <c r="F8" i="3"/>
  <c r="E7" i="3"/>
  <c r="E12" i="3"/>
  <c r="E14" i="3"/>
  <c r="G14" i="3" l="1"/>
  <c r="F12" i="3"/>
  <c r="G13" i="3"/>
  <c r="G12" i="3" s="1"/>
  <c r="E27" i="3"/>
  <c r="F7" i="3"/>
  <c r="F14" i="3"/>
  <c r="D12" i="3"/>
  <c r="D7" i="3"/>
  <c r="F27" i="3" l="1"/>
  <c r="G27" i="3" s="1"/>
  <c r="D27" i="3"/>
  <c r="F101" i="1"/>
  <c r="F100" i="1" s="1"/>
  <c r="F128" i="1" s="1"/>
  <c r="E100" i="1"/>
  <c r="E128" i="1" s="1"/>
  <c r="D100" i="1"/>
  <c r="D128" i="1" l="1"/>
  <c r="E87" i="2"/>
  <c r="E86" i="2" s="1"/>
  <c r="D87" i="2"/>
  <c r="D86" i="2" s="1"/>
  <c r="F100" i="2"/>
  <c r="G100" i="2" s="1"/>
  <c r="F101" i="2"/>
  <c r="G101" i="2" s="1"/>
  <c r="F102" i="2"/>
  <c r="G102" i="2" s="1"/>
  <c r="F103" i="2"/>
  <c r="F104" i="2"/>
  <c r="G104" i="2" s="1"/>
  <c r="F91" i="2"/>
  <c r="F88" i="2"/>
  <c r="F85" i="2"/>
  <c r="F77" i="2"/>
  <c r="G77" i="2" s="1"/>
  <c r="F78" i="2"/>
  <c r="G78" i="2" s="1"/>
  <c r="F81" i="2"/>
  <c r="G81" i="2" s="1"/>
  <c r="F82" i="2"/>
  <c r="G82" i="2" s="1"/>
  <c r="F48" i="2"/>
  <c r="G48" i="2" s="1"/>
  <c r="F52" i="2"/>
  <c r="G52" i="2" s="1"/>
  <c r="F53" i="2"/>
  <c r="G53" i="2" s="1"/>
  <c r="F54" i="2"/>
  <c r="G54" i="2" s="1"/>
  <c r="F55" i="2"/>
  <c r="G55" i="2" s="1"/>
  <c r="F56" i="2"/>
  <c r="G56" i="2" s="1"/>
  <c r="F57" i="2"/>
  <c r="G57" i="2" s="1"/>
  <c r="F58" i="2"/>
  <c r="F59" i="2"/>
  <c r="G59" i="2" s="1"/>
  <c r="F60" i="2"/>
  <c r="F61" i="2"/>
  <c r="G61" i="2" s="1"/>
  <c r="F63" i="2"/>
  <c r="F66" i="2"/>
  <c r="G66" i="2" s="1"/>
  <c r="F31" i="2"/>
  <c r="F25" i="2"/>
  <c r="G25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20" i="2"/>
  <c r="G20" i="2" s="1"/>
  <c r="F21" i="2"/>
  <c r="G21" i="2" s="1"/>
  <c r="F10" i="2"/>
  <c r="G10" i="2" s="1"/>
  <c r="E71" i="2"/>
  <c r="E70" i="2" s="1"/>
  <c r="E84" i="2"/>
  <c r="E83" i="2" s="1"/>
  <c r="E90" i="2"/>
  <c r="E89" i="2" s="1"/>
  <c r="E94" i="2"/>
  <c r="E93" i="2" s="1"/>
  <c r="E92" i="2" s="1"/>
  <c r="D94" i="2"/>
  <c r="D93" i="2" s="1"/>
  <c r="D92" i="2" s="1"/>
  <c r="D90" i="2"/>
  <c r="D89" i="2" s="1"/>
  <c r="E23" i="2"/>
  <c r="E107" i="2"/>
  <c r="E9" i="2"/>
  <c r="E8" i="2" s="1"/>
  <c r="E7" i="2" s="1"/>
  <c r="D84" i="2"/>
  <c r="D83" i="2" s="1"/>
  <c r="D71" i="2"/>
  <c r="D70" i="2" s="1"/>
  <c r="D44" i="2"/>
  <c r="D24" i="2"/>
  <c r="D107" i="2" s="1"/>
  <c r="D9" i="2"/>
  <c r="D8" i="2" s="1"/>
  <c r="D7" i="2" s="1"/>
  <c r="F116" i="1"/>
  <c r="G116" i="1" s="1"/>
  <c r="F117" i="1"/>
  <c r="G117" i="1" s="1"/>
  <c r="F119" i="1"/>
  <c r="G119" i="1" s="1"/>
  <c r="F120" i="1"/>
  <c r="G120" i="1" s="1"/>
  <c r="F121" i="1"/>
  <c r="G121" i="1" s="1"/>
  <c r="F122" i="1"/>
  <c r="G122" i="1" s="1"/>
  <c r="F124" i="1"/>
  <c r="G124" i="1" s="1"/>
  <c r="F115" i="1"/>
  <c r="G115" i="1" s="1"/>
  <c r="F108" i="1"/>
  <c r="G108" i="1" s="1"/>
  <c r="F109" i="1"/>
  <c r="G109" i="1" s="1"/>
  <c r="F110" i="1"/>
  <c r="G110" i="1" s="1"/>
  <c r="F111" i="1"/>
  <c r="G111" i="1" s="1"/>
  <c r="F107" i="1"/>
  <c r="G107" i="1" s="1"/>
  <c r="F103" i="1"/>
  <c r="F102" i="1" s="1"/>
  <c r="F99" i="1" s="1"/>
  <c r="F98" i="1"/>
  <c r="F90" i="1"/>
  <c r="G90" i="1" s="1"/>
  <c r="F91" i="1"/>
  <c r="G91" i="1" s="1"/>
  <c r="F93" i="1"/>
  <c r="G93" i="1" s="1"/>
  <c r="F94" i="1"/>
  <c r="G94" i="1" s="1"/>
  <c r="F95" i="1"/>
  <c r="G95" i="1" s="1"/>
  <c r="F89" i="1"/>
  <c r="G89" i="1" s="1"/>
  <c r="F86" i="1"/>
  <c r="F82" i="1"/>
  <c r="G82" i="1" s="1"/>
  <c r="G81" i="1" s="1"/>
  <c r="F74" i="1"/>
  <c r="G74" i="1" s="1"/>
  <c r="F75" i="1"/>
  <c r="F76" i="1"/>
  <c r="G76" i="1" s="1"/>
  <c r="F77" i="1"/>
  <c r="G77" i="1" s="1"/>
  <c r="F78" i="1"/>
  <c r="G78" i="1" s="1"/>
  <c r="F79" i="1"/>
  <c r="G79" i="1" s="1"/>
  <c r="F73" i="1"/>
  <c r="F65" i="1"/>
  <c r="F62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G58" i="1" s="1"/>
  <c r="F11" i="1"/>
  <c r="F12" i="1"/>
  <c r="G12" i="1" s="1"/>
  <c r="F13" i="1"/>
  <c r="F14" i="1"/>
  <c r="F15" i="1"/>
  <c r="F16" i="1"/>
  <c r="F17" i="1"/>
  <c r="F18" i="1"/>
  <c r="F19" i="1"/>
  <c r="G19" i="1" s="1"/>
  <c r="F20" i="1"/>
  <c r="F21" i="1"/>
  <c r="F22" i="1"/>
  <c r="F23" i="1"/>
  <c r="F24" i="1"/>
  <c r="F25" i="1"/>
  <c r="F26" i="1"/>
  <c r="F27" i="1"/>
  <c r="F28" i="1"/>
  <c r="F29" i="1"/>
  <c r="F10" i="1"/>
  <c r="G10" i="1" s="1"/>
  <c r="E114" i="1"/>
  <c r="E113" i="1" s="1"/>
  <c r="E112" i="1" s="1"/>
  <c r="E106" i="1"/>
  <c r="E105" i="1" s="1"/>
  <c r="E104" i="1" s="1"/>
  <c r="E102" i="1"/>
  <c r="E99" i="1" s="1"/>
  <c r="E97" i="1"/>
  <c r="E96" i="1" s="1"/>
  <c r="E88" i="1"/>
  <c r="E81" i="1"/>
  <c r="E72" i="1"/>
  <c r="E71" i="1" s="1"/>
  <c r="E60" i="1"/>
  <c r="E9" i="1"/>
  <c r="E8" i="1" s="1"/>
  <c r="E7" i="1" s="1"/>
  <c r="D114" i="1"/>
  <c r="D106" i="1"/>
  <c r="D105" i="1" s="1"/>
  <c r="D104" i="1" s="1"/>
  <c r="D102" i="1"/>
  <c r="D99" i="1" s="1"/>
  <c r="D97" i="1"/>
  <c r="D96" i="1" s="1"/>
  <c r="D88" i="1"/>
  <c r="D81" i="1"/>
  <c r="D72" i="1"/>
  <c r="D71" i="1" s="1"/>
  <c r="D61" i="1"/>
  <c r="D60" i="1" s="1"/>
  <c r="D9" i="1"/>
  <c r="D8" i="1" s="1"/>
  <c r="D7" i="1" s="1"/>
  <c r="F61" i="1" l="1"/>
  <c r="F60" i="1" s="1"/>
  <c r="G60" i="1" s="1"/>
  <c r="G88" i="1"/>
  <c r="G80" i="1" s="1"/>
  <c r="G106" i="1"/>
  <c r="G44" i="2"/>
  <c r="G94" i="2"/>
  <c r="F72" i="1"/>
  <c r="F71" i="1" s="1"/>
  <c r="G71" i="1" s="1"/>
  <c r="G73" i="1"/>
  <c r="G72" i="1" s="1"/>
  <c r="F97" i="1"/>
  <c r="F96" i="1" s="1"/>
  <c r="G96" i="1" s="1"/>
  <c r="G98" i="1"/>
  <c r="G97" i="1" s="1"/>
  <c r="G114" i="1"/>
  <c r="F87" i="2"/>
  <c r="F86" i="2" s="1"/>
  <c r="G88" i="2"/>
  <c r="G87" i="2" s="1"/>
  <c r="G86" i="2" s="1"/>
  <c r="F84" i="2"/>
  <c r="G85" i="2"/>
  <c r="F90" i="2"/>
  <c r="G91" i="2"/>
  <c r="G71" i="2"/>
  <c r="F44" i="2"/>
  <c r="G9" i="2"/>
  <c r="G8" i="2" s="1"/>
  <c r="G7" i="2" s="1"/>
  <c r="F24" i="2"/>
  <c r="D23" i="2"/>
  <c r="D22" i="2" s="1"/>
  <c r="D6" i="2" s="1"/>
  <c r="D127" i="1"/>
  <c r="D80" i="1"/>
  <c r="D59" i="1" s="1"/>
  <c r="F94" i="2"/>
  <c r="D110" i="2"/>
  <c r="D126" i="1"/>
  <c r="F81" i="1"/>
  <c r="E110" i="2"/>
  <c r="F9" i="2"/>
  <c r="D109" i="2"/>
  <c r="E109" i="2"/>
  <c r="D129" i="1"/>
  <c r="F88" i="1"/>
  <c r="E127" i="1"/>
  <c r="D113" i="1"/>
  <c r="D112" i="1" s="1"/>
  <c r="E80" i="1"/>
  <c r="E59" i="1" s="1"/>
  <c r="E6" i="1" s="1"/>
  <c r="E129" i="1"/>
  <c r="E126" i="1"/>
  <c r="E22" i="2"/>
  <c r="E6" i="2" s="1"/>
  <c r="F71" i="2"/>
  <c r="F70" i="2" s="1"/>
  <c r="G70" i="2" s="1"/>
  <c r="F106" i="1"/>
  <c r="F105" i="1" s="1"/>
  <c r="F104" i="1" s="1"/>
  <c r="F9" i="1"/>
  <c r="G9" i="1" s="1"/>
  <c r="F107" i="2" l="1"/>
  <c r="G107" i="2" s="1"/>
  <c r="G24" i="2"/>
  <c r="F83" i="2"/>
  <c r="G83" i="2" s="1"/>
  <c r="G84" i="2"/>
  <c r="F89" i="2"/>
  <c r="G89" i="2" s="1"/>
  <c r="G90" i="2"/>
  <c r="D111" i="2"/>
  <c r="D112" i="2" s="1"/>
  <c r="E111" i="2"/>
  <c r="E112" i="2" s="1"/>
  <c r="F80" i="1"/>
  <c r="F59" i="1" s="1"/>
  <c r="D130" i="1"/>
  <c r="E130" i="1"/>
  <c r="E131" i="1" s="1"/>
  <c r="F129" i="1"/>
  <c r="G129" i="1" s="1"/>
  <c r="F8" i="2"/>
  <c r="F7" i="2" s="1"/>
  <c r="F110" i="2"/>
  <c r="G110" i="2" s="1"/>
  <c r="F93" i="2"/>
  <c r="F109" i="2"/>
  <c r="G109" i="2" s="1"/>
  <c r="D6" i="1"/>
  <c r="F8" i="1"/>
  <c r="F7" i="1" s="1"/>
  <c r="F127" i="1"/>
  <c r="G127" i="1" s="1"/>
  <c r="G111" i="2" l="1"/>
  <c r="F92" i="2"/>
  <c r="G92" i="2" s="1"/>
  <c r="G93" i="2"/>
  <c r="F22" i="2"/>
  <c r="G22" i="2" s="1"/>
  <c r="F111" i="2"/>
  <c r="D131" i="1"/>
  <c r="F114" i="1"/>
  <c r="F126" i="1" s="1"/>
  <c r="F130" i="1" l="1"/>
  <c r="G130" i="1" s="1"/>
  <c r="G126" i="1"/>
  <c r="F113" i="1"/>
  <c r="F112" i="1" l="1"/>
  <c r="G112" i="1" s="1"/>
  <c r="G113" i="1"/>
</calcChain>
</file>

<file path=xl/sharedStrings.xml><?xml version="1.0" encoding="utf-8"?>
<sst xmlns="http://schemas.openxmlformats.org/spreadsheetml/2006/main" count="610" uniqueCount="273">
  <si>
    <t>Izvor fin.</t>
  </si>
  <si>
    <t>Konto</t>
  </si>
  <si>
    <t>Naziv</t>
  </si>
  <si>
    <t>Godišnji plan</t>
  </si>
  <si>
    <t>31</t>
  </si>
  <si>
    <t>OŠ MARINA DRŽIĆA</t>
  </si>
  <si>
    <t>18054</t>
  </si>
  <si>
    <t>DECENTRALIZIRANE FUNKCIJE- MINIMALNI FINANCIJSKI STANDARD</t>
  </si>
  <si>
    <t>18054001</t>
  </si>
  <si>
    <t>MATERIJALNI I FINANCIJSKI RASHODI</t>
  </si>
  <si>
    <t>Potpore za decentralizirane izdatke</t>
  </si>
  <si>
    <t>32111</t>
  </si>
  <si>
    <t>Dnevnice za službeni put u zemlji</t>
  </si>
  <si>
    <t>32113</t>
  </si>
  <si>
    <t>Naknade za smještaj na službenom putu u zemlji</t>
  </si>
  <si>
    <t>32115</t>
  </si>
  <si>
    <t>Naknade za prijevoz na službenom putu u zemlji</t>
  </si>
  <si>
    <t>32131</t>
  </si>
  <si>
    <t>Seminari, savjetovanja i simpoziji</t>
  </si>
  <si>
    <t>32211</t>
  </si>
  <si>
    <t>Uredski materijal</t>
  </si>
  <si>
    <t>32212</t>
  </si>
  <si>
    <t>Literatura (publikacije, časopisi, glasila, knjige i ostalo)</t>
  </si>
  <si>
    <t>32214</t>
  </si>
  <si>
    <t>Materijal i sredstva za čišćenje i održavanje</t>
  </si>
  <si>
    <t>32216</t>
  </si>
  <si>
    <t>Materijal za higijenske potrebe i njegu</t>
  </si>
  <si>
    <t>32219</t>
  </si>
  <si>
    <t>Ostali materijal za potrebe redovnog poslovanja</t>
  </si>
  <si>
    <t>32231</t>
  </si>
  <si>
    <t>Električna energija</t>
  </si>
  <si>
    <t>32234</t>
  </si>
  <si>
    <t>Motorni benzin i dizel gorivo</t>
  </si>
  <si>
    <t>32239</t>
  </si>
  <si>
    <t>Ostali materijali za proizvodnju energije (ugljen, drva, teško ulje)</t>
  </si>
  <si>
    <t>32241</t>
  </si>
  <si>
    <t>Materijal i dijelovi za tekuće i inveticijsko održavanje građevinskih objekata</t>
  </si>
  <si>
    <t>32242</t>
  </si>
  <si>
    <t>Materijal i dijelovi za tekuće i investicijsko održavanje postrojenja i opreme</t>
  </si>
  <si>
    <t>32244</t>
  </si>
  <si>
    <t>Ostali materijal i dijelovi za tekuće i investicijsko održavanje</t>
  </si>
  <si>
    <t>32251</t>
  </si>
  <si>
    <t>Sitni inventar</t>
  </si>
  <si>
    <t>32252</t>
  </si>
  <si>
    <t>Auto gume</t>
  </si>
  <si>
    <t>32271</t>
  </si>
  <si>
    <t>Službena, radna i zaštitna odjeća i obuća</t>
  </si>
  <si>
    <t>32311</t>
  </si>
  <si>
    <t>Usluge telefona, telefaksa</t>
  </si>
  <si>
    <t>32313</t>
  </si>
  <si>
    <t>Poštarina (pisma, tiskanice i sl.)</t>
  </si>
  <si>
    <t>32319</t>
  </si>
  <si>
    <t>Ostale usluge za komunikaciju i prijevoz</t>
  </si>
  <si>
    <t>32321</t>
  </si>
  <si>
    <t>Usluge tekućeg i investicijskog održavanja građevinskih objekata</t>
  </si>
  <si>
    <t>32322</t>
  </si>
  <si>
    <t>Usluge tekućeg i investicijskog održavanja postrojenja i opreme</t>
  </si>
  <si>
    <t>32323</t>
  </si>
  <si>
    <t>Usluge tekućeg i investicijskog održavanja prijevoznih sredstava</t>
  </si>
  <si>
    <t>32329</t>
  </si>
  <si>
    <t>Ostale usluge tekućeg i investicijskog održavanja</t>
  </si>
  <si>
    <t>32341</t>
  </si>
  <si>
    <t>Opskrba vodom</t>
  </si>
  <si>
    <t>32342</t>
  </si>
  <si>
    <t>Iznošenje i odvoz smeća</t>
  </si>
  <si>
    <t>32343</t>
  </si>
  <si>
    <t>Deratizacija i dezinsekcija</t>
  </si>
  <si>
    <t>32344</t>
  </si>
  <si>
    <t>Dimnjačarske i ekološke usluge</t>
  </si>
  <si>
    <t>32349</t>
  </si>
  <si>
    <t>Ostale komunalne usluge</t>
  </si>
  <si>
    <t>32354</t>
  </si>
  <si>
    <t>Licence</t>
  </si>
  <si>
    <t>32361</t>
  </si>
  <si>
    <t>Obvezni i preventivni zdravstveni pregledi zaposlenika</t>
  </si>
  <si>
    <t>32373</t>
  </si>
  <si>
    <t>Usluge odvjetnika i pravnog savjetovanja</t>
  </si>
  <si>
    <t>32379</t>
  </si>
  <si>
    <t>Ostale intelektualne usluge</t>
  </si>
  <si>
    <t>32381</t>
  </si>
  <si>
    <t>Usluge ažuriranja računalnih baza</t>
  </si>
  <si>
    <t>32389</t>
  </si>
  <si>
    <t>Ostale računalne usluge</t>
  </si>
  <si>
    <t>32391</t>
  </si>
  <si>
    <t>Grafičke i tiskarske usluge, usluge kopiranja i uvezivanja i slično</t>
  </si>
  <si>
    <t>32393</t>
  </si>
  <si>
    <t>Uređenje prostora</t>
  </si>
  <si>
    <t>32394</t>
  </si>
  <si>
    <t>Usluge pri registraciji prijevoznih sredstava</t>
  </si>
  <si>
    <t>32399</t>
  </si>
  <si>
    <t>Ostale nespomenute usluge</t>
  </si>
  <si>
    <t>Ostali nespomenuti rashodi poslovanja</t>
  </si>
  <si>
    <t>32921</t>
  </si>
  <si>
    <t>Premije osiguranja prijevoznih sredstava</t>
  </si>
  <si>
    <t>32922</t>
  </si>
  <si>
    <t>Premije osiguranja ostale imovine</t>
  </si>
  <si>
    <t>32931</t>
  </si>
  <si>
    <t>Reprezentacija</t>
  </si>
  <si>
    <t>32941</t>
  </si>
  <si>
    <t>Tuzemne članarine</t>
  </si>
  <si>
    <t>32952</t>
  </si>
  <si>
    <t>Sudske pristojbe</t>
  </si>
  <si>
    <t>32953</t>
  </si>
  <si>
    <t>Javnobilježničke pristojbe</t>
  </si>
  <si>
    <t>32959</t>
  </si>
  <si>
    <t>Ostale pristojbe i naknade</t>
  </si>
  <si>
    <t>32999</t>
  </si>
  <si>
    <t>34312</t>
  </si>
  <si>
    <t>Usluge platnog prometa</t>
  </si>
  <si>
    <t>18055</t>
  </si>
  <si>
    <t>DECENTRALIZIRANE FUNKCIJE - IZNAD MINIMALNOG FINANCIJSKOG STANDARDA</t>
  </si>
  <si>
    <t>18055002</t>
  </si>
  <si>
    <t>OSTALI PROJEKTI U OSNOVNOM ŠKOLSTVU</t>
  </si>
  <si>
    <t>11</t>
  </si>
  <si>
    <t>Opći prihodi i primici</t>
  </si>
  <si>
    <t>18055006</t>
  </si>
  <si>
    <t>PRODUŽENI BORAVAK</t>
  </si>
  <si>
    <t>31111</t>
  </si>
  <si>
    <t>Plaće za zaposlene</t>
  </si>
  <si>
    <t>31212</t>
  </si>
  <si>
    <t>Nagrade</t>
  </si>
  <si>
    <t>31213</t>
  </si>
  <si>
    <t>Darovi</t>
  </si>
  <si>
    <t>31215</t>
  </si>
  <si>
    <t>Naknade za bolest, invalidnost i smrtni slučaj</t>
  </si>
  <si>
    <t>31216</t>
  </si>
  <si>
    <t>Regres za godišnji odmor</t>
  </si>
  <si>
    <t>31219</t>
  </si>
  <si>
    <t>Ostali nenavedeni rashodi za zaposlene</t>
  </si>
  <si>
    <t>31321</t>
  </si>
  <si>
    <t>Doprinosi za obvezno zdravstveno osiguranje</t>
  </si>
  <si>
    <t>32121</t>
  </si>
  <si>
    <t>Naknade za prijevoz na posao i s posla</t>
  </si>
  <si>
    <t>18055036</t>
  </si>
  <si>
    <t>ASISTENT U NASTAVI</t>
  </si>
  <si>
    <t>44</t>
  </si>
  <si>
    <t>EU fondovi-pomoći</t>
  </si>
  <si>
    <t>18055037</t>
  </si>
  <si>
    <t>SUFINANCIRANJE  ŠKOLSKOG ŠPORTA</t>
  </si>
  <si>
    <t>32372</t>
  </si>
  <si>
    <t>Ugovori o djelu</t>
  </si>
  <si>
    <t>18055040</t>
  </si>
  <si>
    <t>SHEMA ŠKOLSKOG VOĆA</t>
  </si>
  <si>
    <t>32224</t>
  </si>
  <si>
    <t>Namirnice</t>
  </si>
  <si>
    <t>18056</t>
  </si>
  <si>
    <t>KAPITALNO ULAGANJE U ŠKOLSTVO - MINIMALNI FINANCIJSKI STANDARD</t>
  </si>
  <si>
    <t>18056002</t>
  </si>
  <si>
    <t>ŠKOLSKA OPREMA</t>
  </si>
  <si>
    <t>42211</t>
  </si>
  <si>
    <t>Računala i računalna oprema</t>
  </si>
  <si>
    <t>42212</t>
  </si>
  <si>
    <t>Uredski namještaj</t>
  </si>
  <si>
    <t>42272</t>
  </si>
  <si>
    <t>Strojevi</t>
  </si>
  <si>
    <t>42273</t>
  </si>
  <si>
    <t>Oprema</t>
  </si>
  <si>
    <t>42411</t>
  </si>
  <si>
    <t>Knjige u knjižnici</t>
  </si>
  <si>
    <t>18157</t>
  </si>
  <si>
    <t>PREDŠKOLSKI ODGOJ I OBRAZOVANJE DJECE S POTEŠKOĆAMA</t>
  </si>
  <si>
    <t>18157001</t>
  </si>
  <si>
    <t>DNEVNI BORAVAK DJECE S POTEŠKOĆAMA</t>
  </si>
  <si>
    <t>31141</t>
  </si>
  <si>
    <t>Plaće za posebne uvjete rada</t>
  </si>
  <si>
    <t>Razdjel 8 UPRAVNI ODJEL ZA OBRAZOVANJE, ŠPORT, SOCIJALNU SKRB I CIVILNO DRUŠTVO</t>
  </si>
  <si>
    <t>Glava 31 OSNOVNO ŠKOLSTVO</t>
  </si>
  <si>
    <t>18054004</t>
  </si>
  <si>
    <t>REDOVNA DJELATNOST OSNOVNOG OBRAZOVANJA</t>
  </si>
  <si>
    <t>49</t>
  </si>
  <si>
    <t>Pomoći iz državnog proračuna za plaće te ostale rashode za zaposlene</t>
  </si>
  <si>
    <t>31131</t>
  </si>
  <si>
    <t>Plaće za prekovremeni rad</t>
  </si>
  <si>
    <t>31214</t>
  </si>
  <si>
    <t>Otpremnine</t>
  </si>
  <si>
    <t>32955</t>
  </si>
  <si>
    <t>Novčana naknada poslodavca zbog nezapošljavanja osoba s invaliditetom</t>
  </si>
  <si>
    <t>25</t>
  </si>
  <si>
    <t>Vlastiti prihodi proračunskih korisnika</t>
  </si>
  <si>
    <t>37219</t>
  </si>
  <si>
    <t>Ostale naknade iz proračuna u novcu</t>
  </si>
  <si>
    <t>55</t>
  </si>
  <si>
    <t>Donacije i ostali namjenski prihodi proračunskih korisnika</t>
  </si>
  <si>
    <t>32243</t>
  </si>
  <si>
    <t>Materijal i dijelovi za tekuće i investicijsko održavanje transportnih sredstava</t>
  </si>
  <si>
    <t>32363</t>
  </si>
  <si>
    <t>Laboratorijske usluge</t>
  </si>
  <si>
    <t>32233</t>
  </si>
  <si>
    <t>Plin</t>
  </si>
  <si>
    <t>18055039</t>
  </si>
  <si>
    <t>NABAVA ŠKOLSKIH UDŽBENIKA</t>
  </si>
  <si>
    <t>18055043</t>
  </si>
  <si>
    <t>PREHRANA ZA UČENIKE U OSNOVNIM ŠKOLAMA</t>
  </si>
  <si>
    <t>37224</t>
  </si>
  <si>
    <t>Prehrana</t>
  </si>
  <si>
    <t>42261</t>
  </si>
  <si>
    <t>Sportska oprema</t>
  </si>
  <si>
    <t>rebalans +/-</t>
  </si>
  <si>
    <t>IZVOR 11</t>
  </si>
  <si>
    <t>IZVOR 31</t>
  </si>
  <si>
    <t>IZVOR 42</t>
  </si>
  <si>
    <t>IZVOR 44</t>
  </si>
  <si>
    <t>IZVOR 25</t>
  </si>
  <si>
    <t>IZVOR 55</t>
  </si>
  <si>
    <t>IZVOR 49</t>
  </si>
  <si>
    <t>42</t>
  </si>
  <si>
    <t>Namjenske tekuće pomoći</t>
  </si>
  <si>
    <t>64132</t>
  </si>
  <si>
    <t>Kamate na depozite po viđenju</t>
  </si>
  <si>
    <t>66151</t>
  </si>
  <si>
    <t>Prihodi od pruženih usluga</t>
  </si>
  <si>
    <t>63612</t>
  </si>
  <si>
    <t>Tekuće pomoći proračunskim korisnicima iz proračuna koji im nije nadležan</t>
  </si>
  <si>
    <t>63622</t>
  </si>
  <si>
    <t>Kapitalne pomoći iz državnog proračuna proračunskim korisnicima proračuna JLP(R)S</t>
  </si>
  <si>
    <t>65264</t>
  </si>
  <si>
    <t>Sufinanciranje cijene usluge, participacije i slično</t>
  </si>
  <si>
    <t>Prihodi s naslova osiguranja, refundacije štete i totalne štete</t>
  </si>
  <si>
    <t>66311</t>
  </si>
  <si>
    <t>Tekuće donacije od fizičkih osoba</t>
  </si>
  <si>
    <t>72119</t>
  </si>
  <si>
    <t>Ostali stambeni objekti</t>
  </si>
  <si>
    <t>namirnice</t>
  </si>
  <si>
    <t>Usluge tek. i inv. održavanja opreme</t>
  </si>
  <si>
    <t>ostale usluge tek. i inv. održavanja</t>
  </si>
  <si>
    <t>Ostale tekuće donacije u naravi</t>
  </si>
  <si>
    <t>sitni inventar</t>
  </si>
  <si>
    <t>uredski namještaj</t>
  </si>
  <si>
    <t>oprema</t>
  </si>
  <si>
    <t>Radio i TV prijemnici</t>
  </si>
  <si>
    <t>Ostali nespomenuti prihodi po pos.propisima</t>
  </si>
  <si>
    <t>povećanje/smanjenje</t>
  </si>
  <si>
    <t>plan 2023.</t>
  </si>
  <si>
    <t>Višak/manjak prihoda proračunskih korisnika</t>
  </si>
  <si>
    <t>IZVOR 29</t>
  </si>
  <si>
    <t>Plan 2023</t>
  </si>
  <si>
    <t>Povećanje/smanjenje</t>
  </si>
  <si>
    <t>Sufinanciranje cijene projevoza</t>
  </si>
  <si>
    <r>
      <rPr>
        <b/>
        <sz val="11"/>
        <color indexed="8"/>
        <rFont val="Calibri"/>
        <family val="2"/>
        <charset val="238"/>
        <scheme val="minor"/>
      </rPr>
      <t>REBALANS FINANCIJSKOG PLANA 2023</t>
    </r>
    <r>
      <rPr>
        <sz val="11"/>
        <color indexed="8"/>
        <rFont val="Calibri"/>
        <family val="2"/>
        <scheme val="minor"/>
      </rPr>
      <t>.</t>
    </r>
  </si>
  <si>
    <t>Ostali nespomenuti građ. objekti</t>
  </si>
  <si>
    <t>usluge tekućeg i investicijskog održavanja opreme</t>
  </si>
  <si>
    <t>licence</t>
  </si>
  <si>
    <t>usluge tekućeg i investicijskog održavanja gr. Objekata</t>
  </si>
  <si>
    <t>Autorski honorari</t>
  </si>
  <si>
    <t>Plaće za zaposlene - mentorstvo</t>
  </si>
  <si>
    <t>Troškovi prijevoza na službenom putu</t>
  </si>
  <si>
    <t>REBALANS FINANCIJSKOG PLANA ZA 2023.</t>
  </si>
  <si>
    <t>plan</t>
  </si>
  <si>
    <t>Višak/manjak prihoda proračunskih  korisnika</t>
  </si>
  <si>
    <t>Višak prihoda poslovanja</t>
  </si>
  <si>
    <t>Kapitalne donacije od fizičkih osoba</t>
  </si>
  <si>
    <t>Kapitalne donacije od neprofitnih organizacija</t>
  </si>
  <si>
    <t xml:space="preserve">UKUPNO VANPROR. PRIHODI: </t>
  </si>
  <si>
    <t>PLAN 2023.</t>
  </si>
  <si>
    <t>NOVI PLAN 2023.</t>
  </si>
  <si>
    <t>Izvor 11</t>
  </si>
  <si>
    <t>OSTALI PROJEKTI U OSNOVNOM ŠKOLSTVU - TEKUĆE ODRŽAVANJE IZNAD MIN. ST.</t>
  </si>
  <si>
    <t>Izvor 31</t>
  </si>
  <si>
    <t>Izvor 44</t>
  </si>
  <si>
    <t>izvor 44</t>
  </si>
  <si>
    <t>Izvor  11</t>
  </si>
  <si>
    <t>Izvor 42</t>
  </si>
  <si>
    <t>novi plan 2023.</t>
  </si>
  <si>
    <t>rebalans plana 2023.</t>
  </si>
  <si>
    <t>Naknada za bolest, inv. i smrtni slučaj</t>
  </si>
  <si>
    <t>15.12.2023.</t>
  </si>
  <si>
    <t>OSNOVNA ŠKOLA MARINA DRŽIĆA</t>
  </si>
  <si>
    <t>Tekuće donacije od neprofitnih organizacija</t>
  </si>
  <si>
    <t>Dubrovnik, 15.12.2023.</t>
  </si>
  <si>
    <t>Tečajevi i stručni ispiti</t>
  </si>
  <si>
    <t>Naknade ostalih troškova</t>
  </si>
  <si>
    <t>Literatura ( publikacije, časopisi, knjige i ostalo)</t>
  </si>
  <si>
    <t>Dubrovnik, 15. 12.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</si>
</sst>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.00#####"/>
  </numFmts>
  <fonts count="7" x14ac:knownFonts="1">
    <font>
      <sz val="11"/>
      <color indexed="8"/>
      <name val="Calibri"/>
      <family val="2"/>
      <scheme val="minor"/>
    </font>
    <font>
      <b/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4" fontId="0" fillId="0" borderId="0" xfId="0" applyNumberFormat="1"/>
    <xf numFmtId="0" fontId="3" fillId="0" borderId="0" xfId="0" applyFont="1" applyFill="1"/>
    <xf numFmtId="164" fontId="3" fillId="0" borderId="0" xfId="0" applyNumberFormat="1" applyFont="1" applyFill="1" applyAlignment="1">
      <alignment horizontal="right"/>
    </xf>
    <xf numFmtId="0" fontId="0" fillId="0" borderId="0" xfId="0" applyFill="1"/>
    <xf numFmtId="164" fontId="0" fillId="0" borderId="0" xfId="0" applyNumberFormat="1" applyFill="1" applyAlignment="1">
      <alignment horizontal="right"/>
    </xf>
    <xf numFmtId="164" fontId="0" fillId="0" borderId="0" xfId="0" applyNumberFormat="1"/>
    <xf numFmtId="4" fontId="4" fillId="0" borderId="0" xfId="0" applyNumberFormat="1" applyFont="1"/>
    <xf numFmtId="0" fontId="4" fillId="0" borderId="0" xfId="0" applyFont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2" borderId="2" xfId="0" applyFont="1" applyFill="1" applyBorder="1"/>
    <xf numFmtId="0" fontId="3" fillId="0" borderId="0" xfId="0" applyFont="1" applyAlignment="1">
      <alignment horizontal="right"/>
    </xf>
    <xf numFmtId="4" fontId="3" fillId="0" borderId="0" xfId="0" applyNumberFormat="1" applyFont="1"/>
    <xf numFmtId="164" fontId="5" fillId="0" borderId="0" xfId="0" applyNumberFormat="1" applyFont="1" applyFill="1" applyAlignment="1">
      <alignment horizontal="right"/>
    </xf>
    <xf numFmtId="4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/>
    </xf>
    <xf numFmtId="0" fontId="1" fillId="2" borderId="0" xfId="0" applyFont="1" applyFill="1" applyBorder="1"/>
    <xf numFmtId="0" fontId="1" fillId="3" borderId="0" xfId="0" applyFont="1" applyFill="1" applyBorder="1"/>
    <xf numFmtId="0" fontId="0" fillId="0" borderId="1" xfId="0" applyFill="1" applyBorder="1"/>
    <xf numFmtId="164" fontId="0" fillId="0" borderId="1" xfId="0" applyNumberFormat="1" applyFill="1" applyBorder="1" applyAlignment="1">
      <alignment horizontal="right"/>
    </xf>
    <xf numFmtId="4" fontId="1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4" fontId="3" fillId="0" borderId="0" xfId="0" applyNumberFormat="1" applyFont="1" applyFill="1" applyAlignment="1">
      <alignment horizontal="right"/>
    </xf>
    <xf numFmtId="4" fontId="0" fillId="0" borderId="0" xfId="0" applyNumberFormat="1" applyFill="1" applyAlignment="1">
      <alignment horizontal="right"/>
    </xf>
    <xf numFmtId="4" fontId="0" fillId="0" borderId="1" xfId="0" applyNumberFormat="1" applyFill="1" applyBorder="1" applyAlignment="1">
      <alignment horizontal="right"/>
    </xf>
    <xf numFmtId="4" fontId="0" fillId="0" borderId="1" xfId="0" applyNumberFormat="1" applyBorder="1"/>
    <xf numFmtId="4" fontId="1" fillId="2" borderId="0" xfId="0" applyNumberFormat="1" applyFont="1" applyFill="1" applyBorder="1"/>
    <xf numFmtId="4" fontId="0" fillId="3" borderId="0" xfId="0" applyNumberFormat="1" applyFill="1"/>
    <xf numFmtId="4" fontId="5" fillId="0" borderId="0" xfId="0" applyNumberFormat="1" applyFont="1"/>
    <xf numFmtId="0" fontId="5" fillId="0" borderId="0" xfId="0" applyFont="1"/>
    <xf numFmtId="0" fontId="0" fillId="3" borderId="1" xfId="0" applyFill="1" applyBorder="1" applyAlignment="1">
      <alignment wrapText="1"/>
    </xf>
    <xf numFmtId="4" fontId="3" fillId="0" borderId="0" xfId="0" applyNumberFormat="1" applyFont="1" applyFill="1"/>
    <xf numFmtId="0" fontId="2" fillId="2" borderId="0" xfId="0" applyFont="1" applyFill="1" applyBorder="1"/>
    <xf numFmtId="164" fontId="5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2" fillId="3" borderId="0" xfId="0" applyFont="1" applyFill="1" applyBorder="1"/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0" fontId="0" fillId="3" borderId="0" xfId="0" applyFill="1"/>
    <xf numFmtId="4" fontId="0" fillId="0" borderId="0" xfId="0" applyNumberFormat="1" applyBorder="1"/>
    <xf numFmtId="4" fontId="6" fillId="3" borderId="0" xfId="0" applyNumberFormat="1" applyFont="1" applyFill="1"/>
    <xf numFmtId="0" fontId="2" fillId="3" borderId="1" xfId="0" applyFont="1" applyFill="1" applyBorder="1" applyAlignment="1">
      <alignment horizontal="center" wrapText="1"/>
    </xf>
    <xf numFmtId="4" fontId="0" fillId="3" borderId="1" xfId="0" applyNumberFormat="1" applyFill="1" applyBorder="1"/>
    <xf numFmtId="4" fontId="3" fillId="3" borderId="1" xfId="0" applyNumberFormat="1" applyFont="1" applyFill="1" applyBorder="1" applyAlignment="1">
      <alignment wrapText="1"/>
    </xf>
    <xf numFmtId="4" fontId="5" fillId="0" borderId="0" xfId="0" applyNumberFormat="1" applyFont="1" applyBorder="1"/>
    <xf numFmtId="4" fontId="0" fillId="3" borderId="2" xfId="0" applyNumberFormat="1" applyFill="1" applyBorder="1"/>
    <xf numFmtId="0" fontId="0" fillId="3" borderId="2" xfId="0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9"/>
  <sheetViews>
    <sheetView topLeftCell="B1" workbookViewId="0">
      <pane ySplit="4" topLeftCell="A47" activePane="bottomLeft" state="frozen"/>
      <selection pane="bottomLeft" activeCell="O52" sqref="O52"/>
    </sheetView>
  </sheetViews>
  <sheetFormatPr defaultRowHeight="14.4" x14ac:dyDescent="0.3"/>
  <cols>
    <col min="1" max="1" width="9" bestFit="1" customWidth="1" collapsed="1"/>
    <col min="2" max="2" width="11.5546875" customWidth="1" collapsed="1"/>
    <col min="3" max="3" width="68.6640625" customWidth="1" collapsed="1"/>
    <col min="4" max="4" width="4.44140625" hidden="1" customWidth="1" collapsed="1"/>
    <col min="5" max="5" width="0.21875" hidden="1" customWidth="1" collapsed="1"/>
    <col min="6" max="6" width="0.44140625" customWidth="1" collapsed="1"/>
    <col min="7" max="7" width="0.21875" customWidth="1"/>
    <col min="8" max="8" width="11.21875" customWidth="1"/>
    <col min="9" max="9" width="10.109375" customWidth="1"/>
    <col min="10" max="10" width="10" customWidth="1"/>
  </cols>
  <sheetData>
    <row r="1" spans="1:12" x14ac:dyDescent="0.3">
      <c r="C1" s="41" t="s">
        <v>238</v>
      </c>
    </row>
    <row r="2" spans="1:12" x14ac:dyDescent="0.3">
      <c r="B2" s="1"/>
      <c r="C2" s="1" t="s">
        <v>165</v>
      </c>
    </row>
    <row r="3" spans="1:12" x14ac:dyDescent="0.3">
      <c r="B3" s="1"/>
      <c r="C3" s="1" t="s">
        <v>166</v>
      </c>
    </row>
    <row r="4" spans="1:12" x14ac:dyDescent="0.3">
      <c r="B4" s="1"/>
      <c r="C4" s="1" t="s">
        <v>5</v>
      </c>
    </row>
    <row r="5" spans="1:12" ht="42.6" customHeight="1" x14ac:dyDescent="0.3">
      <c r="A5" s="3" t="s">
        <v>0</v>
      </c>
      <c r="B5" s="3" t="s">
        <v>1</v>
      </c>
      <c r="C5" s="3" t="s">
        <v>2</v>
      </c>
      <c r="D5" s="4" t="s">
        <v>3</v>
      </c>
      <c r="E5" s="4" t="s">
        <v>197</v>
      </c>
      <c r="F5" s="24" t="s">
        <v>235</v>
      </c>
      <c r="G5" s="32" t="s">
        <v>236</v>
      </c>
      <c r="H5" s="33" t="s">
        <v>253</v>
      </c>
      <c r="I5" s="51"/>
      <c r="J5" s="51" t="s">
        <v>254</v>
      </c>
      <c r="K5" s="25"/>
    </row>
    <row r="6" spans="1:12" s="5" customFormat="1" x14ac:dyDescent="0.3">
      <c r="A6" s="8"/>
      <c r="B6" s="8"/>
      <c r="C6" s="8" t="s">
        <v>5</v>
      </c>
      <c r="D6" s="9">
        <f>D7+D59+D104+D112</f>
        <v>416191</v>
      </c>
      <c r="E6" s="9">
        <f>E7+E59+E104+E112</f>
        <v>25365</v>
      </c>
      <c r="F6" s="34">
        <v>434674</v>
      </c>
      <c r="G6" s="22">
        <f>H6-F6</f>
        <v>19213</v>
      </c>
      <c r="H6" s="22">
        <v>453887</v>
      </c>
      <c r="I6" s="22">
        <v>3440</v>
      </c>
      <c r="J6" s="22">
        <v>457327</v>
      </c>
    </row>
    <row r="7" spans="1:12" s="5" customFormat="1" x14ac:dyDescent="0.3">
      <c r="A7" s="8"/>
      <c r="B7" s="8" t="s">
        <v>6</v>
      </c>
      <c r="C7" s="8" t="s">
        <v>7</v>
      </c>
      <c r="D7" s="9">
        <f>D8</f>
        <v>105316</v>
      </c>
      <c r="E7" s="9">
        <f t="shared" ref="E7:F8" si="0">E8</f>
        <v>2388</v>
      </c>
      <c r="F7" s="34">
        <f t="shared" si="0"/>
        <v>107704</v>
      </c>
      <c r="G7" s="22">
        <v>0</v>
      </c>
      <c r="H7" s="22">
        <f>SUM(H8)</f>
        <v>107704</v>
      </c>
      <c r="I7" s="5">
        <v>0</v>
      </c>
      <c r="J7" s="22">
        <f>SUM(J8)</f>
        <v>107704</v>
      </c>
    </row>
    <row r="8" spans="1:12" s="5" customFormat="1" x14ac:dyDescent="0.3">
      <c r="A8" s="8"/>
      <c r="B8" s="8" t="s">
        <v>8</v>
      </c>
      <c r="C8" s="8" t="s">
        <v>9</v>
      </c>
      <c r="D8" s="9">
        <f>D9</f>
        <v>105316</v>
      </c>
      <c r="E8" s="9">
        <f t="shared" si="0"/>
        <v>2388</v>
      </c>
      <c r="F8" s="34">
        <f t="shared" si="0"/>
        <v>107704</v>
      </c>
      <c r="G8" s="22">
        <v>0</v>
      </c>
      <c r="H8" s="22">
        <f>SUM(H9)</f>
        <v>107704</v>
      </c>
      <c r="I8" s="5">
        <v>0</v>
      </c>
      <c r="J8" s="22">
        <f>SUM(J9)</f>
        <v>107704</v>
      </c>
    </row>
    <row r="9" spans="1:12" s="5" customFormat="1" x14ac:dyDescent="0.3">
      <c r="A9" s="8" t="s">
        <v>4</v>
      </c>
      <c r="B9" s="8" t="s">
        <v>257</v>
      </c>
      <c r="C9" s="8" t="s">
        <v>10</v>
      </c>
      <c r="D9" s="9">
        <f>SUM(D10:D58)</f>
        <v>105316</v>
      </c>
      <c r="E9" s="9">
        <f>SUM(E10:E58)</f>
        <v>2388</v>
      </c>
      <c r="F9" s="34">
        <f>SUM(F10:F58)</f>
        <v>107704</v>
      </c>
      <c r="G9" s="22">
        <f>H9-F9</f>
        <v>0</v>
      </c>
      <c r="H9" s="22">
        <f>SUM(H10:H58)</f>
        <v>107704</v>
      </c>
      <c r="I9" s="22">
        <f>SUM(I10:I58)</f>
        <v>0</v>
      </c>
      <c r="J9" s="22">
        <f>SUM(J10:J58)</f>
        <v>107704</v>
      </c>
    </row>
    <row r="10" spans="1:12" x14ac:dyDescent="0.3">
      <c r="A10" s="10" t="s">
        <v>4</v>
      </c>
      <c r="B10" s="10" t="s">
        <v>11</v>
      </c>
      <c r="C10" s="10" t="s">
        <v>12</v>
      </c>
      <c r="D10" s="11">
        <v>1924</v>
      </c>
      <c r="E10" s="11"/>
      <c r="F10" s="35">
        <f>D10+E10</f>
        <v>1924</v>
      </c>
      <c r="G10" s="7">
        <f>H10-F10</f>
        <v>0</v>
      </c>
      <c r="H10" s="7">
        <v>1924</v>
      </c>
      <c r="I10" s="40">
        <f>J10-H10</f>
        <v>776</v>
      </c>
      <c r="J10" s="7">
        <v>2700</v>
      </c>
      <c r="L10" s="25"/>
    </row>
    <row r="11" spans="1:12" x14ac:dyDescent="0.3">
      <c r="A11" s="10" t="s">
        <v>4</v>
      </c>
      <c r="B11" s="10" t="s">
        <v>13</v>
      </c>
      <c r="C11" s="10" t="s">
        <v>14</v>
      </c>
      <c r="D11" s="11">
        <v>969</v>
      </c>
      <c r="E11" s="11"/>
      <c r="F11" s="35">
        <f t="shared" ref="F11:F58" si="1">D11+E11</f>
        <v>969</v>
      </c>
      <c r="G11" s="7"/>
      <c r="H11" s="7">
        <v>969</v>
      </c>
      <c r="I11" s="41">
        <v>0</v>
      </c>
      <c r="J11" s="7">
        <v>969</v>
      </c>
    </row>
    <row r="12" spans="1:12" x14ac:dyDescent="0.3">
      <c r="A12" s="10" t="s">
        <v>4</v>
      </c>
      <c r="B12" s="10" t="s">
        <v>15</v>
      </c>
      <c r="C12" s="10" t="s">
        <v>16</v>
      </c>
      <c r="D12" s="11">
        <v>1261</v>
      </c>
      <c r="E12" s="11">
        <v>239</v>
      </c>
      <c r="F12" s="35">
        <f t="shared" si="1"/>
        <v>1500</v>
      </c>
      <c r="G12" s="7">
        <f>H12-F12</f>
        <v>0</v>
      </c>
      <c r="H12" s="7">
        <v>1500</v>
      </c>
      <c r="I12" s="7">
        <f>J12-H12</f>
        <v>500</v>
      </c>
      <c r="J12" s="7">
        <v>2000</v>
      </c>
    </row>
    <row r="13" spans="1:12" x14ac:dyDescent="0.3">
      <c r="A13" s="10" t="s">
        <v>4</v>
      </c>
      <c r="B13" s="10" t="s">
        <v>17</v>
      </c>
      <c r="C13" s="10" t="s">
        <v>18</v>
      </c>
      <c r="D13" s="11">
        <v>929</v>
      </c>
      <c r="E13" s="11"/>
      <c r="F13" s="35">
        <f t="shared" si="1"/>
        <v>929</v>
      </c>
      <c r="G13" s="7"/>
      <c r="H13" s="7">
        <v>929</v>
      </c>
      <c r="I13" s="7">
        <f>J13-H13</f>
        <v>-429</v>
      </c>
      <c r="J13" s="7">
        <v>500</v>
      </c>
    </row>
    <row r="14" spans="1:12" x14ac:dyDescent="0.3">
      <c r="A14" s="10" t="s">
        <v>4</v>
      </c>
      <c r="B14" s="10" t="s">
        <v>19</v>
      </c>
      <c r="C14" s="10" t="s">
        <v>20</v>
      </c>
      <c r="D14" s="11">
        <v>3982</v>
      </c>
      <c r="E14" s="11"/>
      <c r="F14" s="35">
        <f t="shared" si="1"/>
        <v>3982</v>
      </c>
      <c r="G14" s="7"/>
      <c r="H14" s="7">
        <v>3982</v>
      </c>
      <c r="I14" s="7">
        <f t="shared" ref="I14:I20" si="2">J14-H14</f>
        <v>-82</v>
      </c>
      <c r="J14" s="7">
        <v>3900</v>
      </c>
    </row>
    <row r="15" spans="1:12" x14ac:dyDescent="0.3">
      <c r="A15" s="10" t="s">
        <v>4</v>
      </c>
      <c r="B15" s="10" t="s">
        <v>21</v>
      </c>
      <c r="C15" s="10" t="s">
        <v>22</v>
      </c>
      <c r="D15" s="11">
        <v>1593</v>
      </c>
      <c r="E15" s="11"/>
      <c r="F15" s="35">
        <f t="shared" si="1"/>
        <v>1593</v>
      </c>
      <c r="G15" s="7"/>
      <c r="H15" s="7">
        <v>1593</v>
      </c>
      <c r="I15" s="7">
        <f t="shared" si="2"/>
        <v>-93</v>
      </c>
      <c r="J15" s="7">
        <v>1500</v>
      </c>
    </row>
    <row r="16" spans="1:12" x14ac:dyDescent="0.3">
      <c r="A16" s="10" t="s">
        <v>4</v>
      </c>
      <c r="B16" s="10" t="s">
        <v>23</v>
      </c>
      <c r="C16" s="10" t="s">
        <v>24</v>
      </c>
      <c r="D16" s="11">
        <v>2654</v>
      </c>
      <c r="E16" s="11">
        <v>226</v>
      </c>
      <c r="F16" s="35">
        <f t="shared" si="1"/>
        <v>2880</v>
      </c>
      <c r="G16" s="7"/>
      <c r="H16" s="7">
        <v>2880</v>
      </c>
      <c r="I16" s="7">
        <f>J16-H16</f>
        <v>620</v>
      </c>
      <c r="J16" s="7">
        <v>3500</v>
      </c>
    </row>
    <row r="17" spans="1:10" x14ac:dyDescent="0.3">
      <c r="A17" s="10" t="s">
        <v>4</v>
      </c>
      <c r="B17" s="10" t="s">
        <v>25</v>
      </c>
      <c r="C17" s="10" t="s">
        <v>26</v>
      </c>
      <c r="D17" s="11">
        <v>2654</v>
      </c>
      <c r="E17" s="11">
        <v>1500</v>
      </c>
      <c r="F17" s="35">
        <f t="shared" si="1"/>
        <v>4154</v>
      </c>
      <c r="G17" s="7"/>
      <c r="H17" s="7">
        <v>4154</v>
      </c>
      <c r="I17" s="7">
        <f>J17-H17</f>
        <v>1646</v>
      </c>
      <c r="J17" s="7">
        <v>5800</v>
      </c>
    </row>
    <row r="18" spans="1:10" x14ac:dyDescent="0.3">
      <c r="A18" s="10" t="s">
        <v>4</v>
      </c>
      <c r="B18" s="10" t="s">
        <v>27</v>
      </c>
      <c r="C18" s="10" t="s">
        <v>28</v>
      </c>
      <c r="D18" s="11">
        <v>1991</v>
      </c>
      <c r="E18" s="11">
        <v>-991</v>
      </c>
      <c r="F18" s="35">
        <f t="shared" si="1"/>
        <v>1000</v>
      </c>
      <c r="G18" s="7"/>
      <c r="H18" s="7">
        <v>1000</v>
      </c>
      <c r="I18" s="7">
        <f t="shared" si="2"/>
        <v>500</v>
      </c>
      <c r="J18" s="7">
        <v>1500</v>
      </c>
    </row>
    <row r="19" spans="1:10" x14ac:dyDescent="0.3">
      <c r="A19" s="10" t="s">
        <v>4</v>
      </c>
      <c r="B19" s="10" t="s">
        <v>29</v>
      </c>
      <c r="C19" s="10" t="s">
        <v>30</v>
      </c>
      <c r="D19" s="11">
        <v>17918</v>
      </c>
      <c r="E19" s="11">
        <v>-4000</v>
      </c>
      <c r="F19" s="35">
        <f t="shared" si="1"/>
        <v>13918</v>
      </c>
      <c r="G19" s="7">
        <f>H19-F19</f>
        <v>0</v>
      </c>
      <c r="H19" s="7">
        <v>13918</v>
      </c>
      <c r="I19" s="7">
        <f>J19-H19</f>
        <v>-2418</v>
      </c>
      <c r="J19" s="7">
        <v>11500</v>
      </c>
    </row>
    <row r="20" spans="1:10" x14ac:dyDescent="0.3">
      <c r="A20" s="10" t="s">
        <v>4</v>
      </c>
      <c r="B20" s="10" t="s">
        <v>31</v>
      </c>
      <c r="C20" s="10" t="s">
        <v>32</v>
      </c>
      <c r="D20" s="11">
        <v>40</v>
      </c>
      <c r="E20" s="11"/>
      <c r="F20" s="35">
        <f t="shared" si="1"/>
        <v>40</v>
      </c>
      <c r="G20" s="7"/>
      <c r="H20" s="7">
        <v>40</v>
      </c>
      <c r="I20" s="7">
        <f t="shared" si="2"/>
        <v>20</v>
      </c>
      <c r="J20" s="7">
        <v>60</v>
      </c>
    </row>
    <row r="21" spans="1:10" x14ac:dyDescent="0.3">
      <c r="A21" s="10" t="s">
        <v>4</v>
      </c>
      <c r="B21" s="10" t="s">
        <v>33</v>
      </c>
      <c r="C21" s="10" t="s">
        <v>34</v>
      </c>
      <c r="D21" s="11">
        <v>4645</v>
      </c>
      <c r="E21" s="11">
        <v>-645</v>
      </c>
      <c r="F21" s="35">
        <f t="shared" si="1"/>
        <v>4000</v>
      </c>
      <c r="G21" s="7"/>
      <c r="H21" s="7">
        <v>4000</v>
      </c>
      <c r="I21">
        <v>0</v>
      </c>
      <c r="J21" s="7">
        <v>4000</v>
      </c>
    </row>
    <row r="22" spans="1:10" x14ac:dyDescent="0.3">
      <c r="A22" s="10" t="s">
        <v>4</v>
      </c>
      <c r="B22" s="10" t="s">
        <v>35</v>
      </c>
      <c r="C22" s="10" t="s">
        <v>36</v>
      </c>
      <c r="D22" s="11">
        <v>665</v>
      </c>
      <c r="E22" s="11"/>
      <c r="F22" s="35">
        <f t="shared" si="1"/>
        <v>665</v>
      </c>
      <c r="G22" s="7"/>
      <c r="H22" s="7">
        <v>665</v>
      </c>
      <c r="I22" s="7">
        <f>J22-H22</f>
        <v>235</v>
      </c>
      <c r="J22" s="7">
        <v>900</v>
      </c>
    </row>
    <row r="23" spans="1:10" x14ac:dyDescent="0.3">
      <c r="A23" s="10" t="s">
        <v>4</v>
      </c>
      <c r="B23" s="10" t="s">
        <v>37</v>
      </c>
      <c r="C23" s="10" t="s">
        <v>38</v>
      </c>
      <c r="D23" s="11">
        <v>665</v>
      </c>
      <c r="E23" s="11"/>
      <c r="F23" s="35">
        <f t="shared" si="1"/>
        <v>665</v>
      </c>
      <c r="G23" s="7"/>
      <c r="H23" s="7">
        <v>665</v>
      </c>
      <c r="I23" s="7">
        <f>J23-H23</f>
        <v>35</v>
      </c>
      <c r="J23" s="7">
        <v>700</v>
      </c>
    </row>
    <row r="24" spans="1:10" x14ac:dyDescent="0.3">
      <c r="A24" s="10" t="s">
        <v>4</v>
      </c>
      <c r="B24" s="10" t="s">
        <v>39</v>
      </c>
      <c r="C24" s="10" t="s">
        <v>40</v>
      </c>
      <c r="D24" s="11">
        <v>1991</v>
      </c>
      <c r="E24" s="11"/>
      <c r="F24" s="35">
        <f t="shared" si="1"/>
        <v>1991</v>
      </c>
      <c r="G24" s="7"/>
      <c r="H24" s="7">
        <v>1991</v>
      </c>
      <c r="I24" s="7">
        <f>J24-H24</f>
        <v>-291</v>
      </c>
      <c r="J24" s="7">
        <v>1700</v>
      </c>
    </row>
    <row r="25" spans="1:10" x14ac:dyDescent="0.3">
      <c r="A25" s="10" t="s">
        <v>4</v>
      </c>
      <c r="B25" s="10" t="s">
        <v>41</v>
      </c>
      <c r="C25" s="10" t="s">
        <v>42</v>
      </c>
      <c r="D25" s="11">
        <v>1460</v>
      </c>
      <c r="E25" s="11"/>
      <c r="F25" s="35">
        <f t="shared" si="1"/>
        <v>1460</v>
      </c>
      <c r="G25" s="7"/>
      <c r="H25" s="7">
        <v>1460</v>
      </c>
      <c r="I25" s="7">
        <f>J25-H25</f>
        <v>-860</v>
      </c>
      <c r="J25" s="7">
        <v>600</v>
      </c>
    </row>
    <row r="26" spans="1:10" x14ac:dyDescent="0.3">
      <c r="A26" s="10" t="s">
        <v>4</v>
      </c>
      <c r="B26" s="10" t="s">
        <v>43</v>
      </c>
      <c r="C26" s="10" t="s">
        <v>44</v>
      </c>
      <c r="D26" s="11">
        <v>796</v>
      </c>
      <c r="E26" s="11">
        <v>-796</v>
      </c>
      <c r="F26" s="35">
        <f t="shared" si="1"/>
        <v>0</v>
      </c>
      <c r="G26" s="7"/>
      <c r="H26" s="7">
        <v>0</v>
      </c>
      <c r="I26">
        <v>0</v>
      </c>
      <c r="J26" s="7">
        <v>0</v>
      </c>
    </row>
    <row r="27" spans="1:10" x14ac:dyDescent="0.3">
      <c r="A27" s="10" t="s">
        <v>4</v>
      </c>
      <c r="B27" s="10" t="s">
        <v>45</v>
      </c>
      <c r="C27" s="10" t="s">
        <v>46</v>
      </c>
      <c r="D27" s="11">
        <v>929</v>
      </c>
      <c r="E27" s="11"/>
      <c r="F27" s="35">
        <f t="shared" si="1"/>
        <v>929</v>
      </c>
      <c r="G27" s="7"/>
      <c r="H27" s="7">
        <v>929</v>
      </c>
      <c r="I27" s="7">
        <f>J27-H27</f>
        <v>-29</v>
      </c>
      <c r="J27" s="7">
        <v>900</v>
      </c>
    </row>
    <row r="28" spans="1:10" x14ac:dyDescent="0.3">
      <c r="A28" s="10" t="s">
        <v>4</v>
      </c>
      <c r="B28" s="10" t="s">
        <v>47</v>
      </c>
      <c r="C28" s="10" t="s">
        <v>48</v>
      </c>
      <c r="D28" s="11">
        <v>2654</v>
      </c>
      <c r="E28" s="11"/>
      <c r="F28" s="35">
        <f t="shared" si="1"/>
        <v>2654</v>
      </c>
      <c r="G28" s="7"/>
      <c r="H28" s="7">
        <v>2654</v>
      </c>
      <c r="I28" s="7">
        <f>J28-H28</f>
        <v>-354</v>
      </c>
      <c r="J28" s="7">
        <v>2300</v>
      </c>
    </row>
    <row r="29" spans="1:10" x14ac:dyDescent="0.3">
      <c r="A29" s="10" t="s">
        <v>4</v>
      </c>
      <c r="B29" s="10" t="s">
        <v>49</v>
      </c>
      <c r="C29" s="10" t="s">
        <v>50</v>
      </c>
      <c r="D29" s="11">
        <v>398</v>
      </c>
      <c r="E29" s="11">
        <v>-198</v>
      </c>
      <c r="F29" s="35">
        <f t="shared" si="1"/>
        <v>200</v>
      </c>
      <c r="G29" s="7"/>
      <c r="H29" s="7">
        <v>200</v>
      </c>
      <c r="I29" s="7">
        <f t="shared" ref="I29:I37" si="3">J29-H29</f>
        <v>50</v>
      </c>
      <c r="J29" s="7">
        <v>250</v>
      </c>
    </row>
    <row r="30" spans="1:10" x14ac:dyDescent="0.3">
      <c r="A30" s="10" t="s">
        <v>4</v>
      </c>
      <c r="B30" s="10" t="s">
        <v>51</v>
      </c>
      <c r="C30" s="10" t="s">
        <v>52</v>
      </c>
      <c r="D30" s="11">
        <v>757</v>
      </c>
      <c r="E30" s="11">
        <v>-255</v>
      </c>
      <c r="F30" s="35">
        <f t="shared" si="1"/>
        <v>502</v>
      </c>
      <c r="G30" s="7"/>
      <c r="H30" s="7">
        <v>502</v>
      </c>
      <c r="I30" s="7">
        <f t="shared" si="3"/>
        <v>-502</v>
      </c>
      <c r="J30" s="7">
        <v>0</v>
      </c>
    </row>
    <row r="31" spans="1:10" x14ac:dyDescent="0.3">
      <c r="A31" s="10" t="s">
        <v>4</v>
      </c>
      <c r="B31" s="10" t="s">
        <v>53</v>
      </c>
      <c r="C31" s="10" t="s">
        <v>54</v>
      </c>
      <c r="D31" s="11">
        <v>5521</v>
      </c>
      <c r="E31" s="11">
        <v>2000</v>
      </c>
      <c r="F31" s="35">
        <f t="shared" si="1"/>
        <v>7521</v>
      </c>
      <c r="G31" s="7"/>
      <c r="H31" s="7">
        <v>7521</v>
      </c>
      <c r="I31" s="7">
        <f>J31-H31</f>
        <v>4979</v>
      </c>
      <c r="J31" s="7">
        <v>12500</v>
      </c>
    </row>
    <row r="32" spans="1:10" x14ac:dyDescent="0.3">
      <c r="A32" s="10" t="s">
        <v>4</v>
      </c>
      <c r="B32" s="10" t="s">
        <v>55</v>
      </c>
      <c r="C32" s="10" t="s">
        <v>56</v>
      </c>
      <c r="D32" s="11">
        <v>6636</v>
      </c>
      <c r="E32" s="11"/>
      <c r="F32" s="35">
        <f t="shared" si="1"/>
        <v>6636</v>
      </c>
      <c r="G32" s="7"/>
      <c r="H32" s="7">
        <v>6636</v>
      </c>
      <c r="I32" s="7">
        <f>J32-H32</f>
        <v>-2036</v>
      </c>
      <c r="J32" s="7">
        <v>4600</v>
      </c>
    </row>
    <row r="33" spans="1:10" x14ac:dyDescent="0.3">
      <c r="A33" s="10" t="s">
        <v>4</v>
      </c>
      <c r="B33" s="10" t="s">
        <v>57</v>
      </c>
      <c r="C33" s="10" t="s">
        <v>58</v>
      </c>
      <c r="D33" s="11">
        <v>1460</v>
      </c>
      <c r="E33" s="11"/>
      <c r="F33" s="35">
        <f t="shared" si="1"/>
        <v>1460</v>
      </c>
      <c r="G33" s="7"/>
      <c r="H33" s="7">
        <v>1460</v>
      </c>
      <c r="I33" s="7">
        <f t="shared" si="3"/>
        <v>-1460</v>
      </c>
      <c r="J33" s="7">
        <v>0</v>
      </c>
    </row>
    <row r="34" spans="1:10" x14ac:dyDescent="0.3">
      <c r="A34" s="10" t="s">
        <v>4</v>
      </c>
      <c r="B34" s="10" t="s">
        <v>59</v>
      </c>
      <c r="C34" s="10" t="s">
        <v>60</v>
      </c>
      <c r="D34" s="11">
        <v>1672</v>
      </c>
      <c r="E34" s="11"/>
      <c r="F34" s="35">
        <f t="shared" si="1"/>
        <v>1672</v>
      </c>
      <c r="G34" s="7"/>
      <c r="H34" s="7">
        <v>1672</v>
      </c>
      <c r="I34" s="7">
        <f>J34-H34</f>
        <v>-667</v>
      </c>
      <c r="J34" s="53">
        <v>1005</v>
      </c>
    </row>
    <row r="35" spans="1:10" x14ac:dyDescent="0.3">
      <c r="A35" s="10" t="s">
        <v>4</v>
      </c>
      <c r="B35" s="10" t="s">
        <v>61</v>
      </c>
      <c r="C35" s="10" t="s">
        <v>62</v>
      </c>
      <c r="D35" s="11">
        <v>4911</v>
      </c>
      <c r="E35" s="11"/>
      <c r="F35" s="35">
        <f t="shared" si="1"/>
        <v>4911</v>
      </c>
      <c r="G35" s="7"/>
      <c r="H35" s="7">
        <v>4911</v>
      </c>
      <c r="I35" s="7">
        <f t="shared" si="3"/>
        <v>889</v>
      </c>
      <c r="J35" s="7">
        <v>5800</v>
      </c>
    </row>
    <row r="36" spans="1:10" x14ac:dyDescent="0.3">
      <c r="A36" s="10" t="s">
        <v>4</v>
      </c>
      <c r="B36" s="10" t="s">
        <v>63</v>
      </c>
      <c r="C36" s="10" t="s">
        <v>64</v>
      </c>
      <c r="D36" s="11">
        <v>3185</v>
      </c>
      <c r="E36" s="11"/>
      <c r="F36" s="35">
        <f t="shared" si="1"/>
        <v>3185</v>
      </c>
      <c r="G36" s="7"/>
      <c r="H36" s="7">
        <v>3185</v>
      </c>
      <c r="I36" s="7">
        <f>J36-H36</f>
        <v>115</v>
      </c>
      <c r="J36" s="7">
        <v>3300</v>
      </c>
    </row>
    <row r="37" spans="1:10" x14ac:dyDescent="0.3">
      <c r="A37" s="10" t="s">
        <v>4</v>
      </c>
      <c r="B37" s="10" t="s">
        <v>65</v>
      </c>
      <c r="C37" s="10" t="s">
        <v>66</v>
      </c>
      <c r="D37" s="11">
        <v>265</v>
      </c>
      <c r="E37" s="11"/>
      <c r="F37" s="35">
        <f t="shared" si="1"/>
        <v>265</v>
      </c>
      <c r="G37" s="7"/>
      <c r="H37" s="7">
        <v>265</v>
      </c>
      <c r="I37" s="7">
        <f t="shared" si="3"/>
        <v>-15</v>
      </c>
      <c r="J37" s="7">
        <v>250</v>
      </c>
    </row>
    <row r="38" spans="1:10" x14ac:dyDescent="0.3">
      <c r="A38" s="10" t="s">
        <v>4</v>
      </c>
      <c r="B38" s="10" t="s">
        <v>67</v>
      </c>
      <c r="C38" s="10" t="s">
        <v>68</v>
      </c>
      <c r="D38" s="11">
        <v>3982</v>
      </c>
      <c r="E38" s="11"/>
      <c r="F38" s="35">
        <f t="shared" si="1"/>
        <v>3982</v>
      </c>
      <c r="G38" s="7"/>
      <c r="H38" s="7">
        <v>3982</v>
      </c>
      <c r="I38" s="7">
        <f>J38-H38</f>
        <v>718</v>
      </c>
      <c r="J38" s="7">
        <v>4700</v>
      </c>
    </row>
    <row r="39" spans="1:10" x14ac:dyDescent="0.3">
      <c r="A39" s="10" t="s">
        <v>4</v>
      </c>
      <c r="B39" s="10" t="s">
        <v>69</v>
      </c>
      <c r="C39" s="10" t="s">
        <v>70</v>
      </c>
      <c r="D39" s="11">
        <v>3053</v>
      </c>
      <c r="E39" s="11"/>
      <c r="F39" s="35">
        <f t="shared" si="1"/>
        <v>3053</v>
      </c>
      <c r="G39" s="7"/>
      <c r="H39" s="7">
        <v>3053</v>
      </c>
      <c r="I39" s="7">
        <f>J39-H39</f>
        <v>-53</v>
      </c>
      <c r="J39" s="7">
        <v>3000</v>
      </c>
    </row>
    <row r="40" spans="1:10" x14ac:dyDescent="0.3">
      <c r="A40" s="10" t="s">
        <v>4</v>
      </c>
      <c r="B40" s="10" t="s">
        <v>71</v>
      </c>
      <c r="C40" s="10" t="s">
        <v>72</v>
      </c>
      <c r="D40" s="11">
        <v>3185</v>
      </c>
      <c r="E40" s="11">
        <v>-3185</v>
      </c>
      <c r="F40" s="35">
        <f t="shared" si="1"/>
        <v>0</v>
      </c>
      <c r="G40" s="7"/>
      <c r="H40" s="7">
        <v>0</v>
      </c>
      <c r="I40">
        <v>0</v>
      </c>
      <c r="J40" s="7">
        <v>0</v>
      </c>
    </row>
    <row r="41" spans="1:10" x14ac:dyDescent="0.3">
      <c r="A41" s="10" t="s">
        <v>4</v>
      </c>
      <c r="B41" s="10" t="s">
        <v>73</v>
      </c>
      <c r="C41" s="10" t="s">
        <v>74</v>
      </c>
      <c r="D41" s="11">
        <v>5972</v>
      </c>
      <c r="E41" s="11">
        <v>2028</v>
      </c>
      <c r="F41" s="35">
        <f t="shared" si="1"/>
        <v>8000</v>
      </c>
      <c r="G41" s="7"/>
      <c r="H41" s="7">
        <v>8000</v>
      </c>
      <c r="I41">
        <v>0</v>
      </c>
      <c r="J41" s="7">
        <v>8000</v>
      </c>
    </row>
    <row r="42" spans="1:10" x14ac:dyDescent="0.3">
      <c r="A42" s="10" t="s">
        <v>4</v>
      </c>
      <c r="B42" s="10" t="s">
        <v>75</v>
      </c>
      <c r="C42" s="10" t="s">
        <v>76</v>
      </c>
      <c r="D42" s="11">
        <v>664</v>
      </c>
      <c r="E42" s="11">
        <v>2000</v>
      </c>
      <c r="F42" s="35">
        <f t="shared" si="1"/>
        <v>2664</v>
      </c>
      <c r="G42" s="7"/>
      <c r="H42" s="7">
        <v>2664</v>
      </c>
      <c r="I42" s="7">
        <f t="shared" ref="I42:I58" si="4">J42-H42</f>
        <v>-114</v>
      </c>
      <c r="J42" s="7">
        <v>2550</v>
      </c>
    </row>
    <row r="43" spans="1:10" x14ac:dyDescent="0.3">
      <c r="A43" s="10" t="s">
        <v>4</v>
      </c>
      <c r="B43" s="10" t="s">
        <v>77</v>
      </c>
      <c r="C43" s="10" t="s">
        <v>78</v>
      </c>
      <c r="D43" s="11">
        <v>3146</v>
      </c>
      <c r="E43" s="11"/>
      <c r="F43" s="35">
        <f t="shared" si="1"/>
        <v>3146</v>
      </c>
      <c r="G43" s="7"/>
      <c r="H43" s="7">
        <v>3146</v>
      </c>
      <c r="I43" s="7">
        <f t="shared" si="4"/>
        <v>-146</v>
      </c>
      <c r="J43" s="7">
        <v>3000</v>
      </c>
    </row>
    <row r="44" spans="1:10" x14ac:dyDescent="0.3">
      <c r="A44" s="10" t="s">
        <v>4</v>
      </c>
      <c r="B44" s="10" t="s">
        <v>79</v>
      </c>
      <c r="C44" s="10" t="s">
        <v>80</v>
      </c>
      <c r="D44" s="11">
        <v>995</v>
      </c>
      <c r="E44" s="11">
        <v>4005</v>
      </c>
      <c r="F44" s="35">
        <f t="shared" si="1"/>
        <v>5000</v>
      </c>
      <c r="G44" s="7"/>
      <c r="H44" s="7">
        <v>5000</v>
      </c>
      <c r="I44" s="7">
        <f t="shared" si="4"/>
        <v>-700</v>
      </c>
      <c r="J44" s="7">
        <v>4300</v>
      </c>
    </row>
    <row r="45" spans="1:10" x14ac:dyDescent="0.3">
      <c r="A45" s="10" t="s">
        <v>4</v>
      </c>
      <c r="B45" s="10" t="s">
        <v>81</v>
      </c>
      <c r="C45" s="10" t="s">
        <v>82</v>
      </c>
      <c r="D45" s="11">
        <v>398</v>
      </c>
      <c r="E45" s="11"/>
      <c r="F45" s="35">
        <f t="shared" si="1"/>
        <v>398</v>
      </c>
      <c r="G45" s="7"/>
      <c r="H45" s="7">
        <v>398</v>
      </c>
      <c r="I45" s="7">
        <f t="shared" si="4"/>
        <v>102</v>
      </c>
      <c r="J45" s="7">
        <v>500</v>
      </c>
    </row>
    <row r="46" spans="1:10" x14ac:dyDescent="0.3">
      <c r="A46" s="10" t="s">
        <v>4</v>
      </c>
      <c r="B46" s="10" t="s">
        <v>83</v>
      </c>
      <c r="C46" s="10" t="s">
        <v>84</v>
      </c>
      <c r="D46" s="11">
        <v>398</v>
      </c>
      <c r="E46" s="11">
        <v>700</v>
      </c>
      <c r="F46" s="35">
        <f t="shared" si="1"/>
        <v>1098</v>
      </c>
      <c r="G46" s="7"/>
      <c r="H46" s="7">
        <v>1098</v>
      </c>
      <c r="I46" s="7">
        <f t="shared" si="4"/>
        <v>2</v>
      </c>
      <c r="J46" s="7">
        <v>1100</v>
      </c>
    </row>
    <row r="47" spans="1:10" x14ac:dyDescent="0.3">
      <c r="A47" s="10" t="s">
        <v>4</v>
      </c>
      <c r="B47" s="10" t="s">
        <v>85</v>
      </c>
      <c r="C47" s="10" t="s">
        <v>86</v>
      </c>
      <c r="D47" s="11">
        <v>133</v>
      </c>
      <c r="E47" s="11"/>
      <c r="F47" s="35">
        <f t="shared" si="1"/>
        <v>133</v>
      </c>
      <c r="G47" s="7"/>
      <c r="H47" s="7">
        <v>133</v>
      </c>
      <c r="I47" s="7">
        <f t="shared" si="4"/>
        <v>-133</v>
      </c>
      <c r="J47" s="7">
        <v>0</v>
      </c>
    </row>
    <row r="48" spans="1:10" x14ac:dyDescent="0.3">
      <c r="A48" s="10" t="s">
        <v>4</v>
      </c>
      <c r="B48" s="10" t="s">
        <v>87</v>
      </c>
      <c r="C48" s="10" t="s">
        <v>88</v>
      </c>
      <c r="D48" s="11">
        <v>212</v>
      </c>
      <c r="E48" s="11"/>
      <c r="F48" s="35">
        <f t="shared" si="1"/>
        <v>212</v>
      </c>
      <c r="G48" s="7"/>
      <c r="H48" s="7">
        <v>212</v>
      </c>
      <c r="I48" s="7">
        <f t="shared" si="4"/>
        <v>38</v>
      </c>
      <c r="J48" s="7">
        <v>250</v>
      </c>
    </row>
    <row r="49" spans="1:10" x14ac:dyDescent="0.3">
      <c r="A49" s="10" t="s">
        <v>4</v>
      </c>
      <c r="B49" s="10" t="s">
        <v>89</v>
      </c>
      <c r="C49" s="10" t="s">
        <v>90</v>
      </c>
      <c r="D49" s="11">
        <v>1141</v>
      </c>
      <c r="E49" s="11"/>
      <c r="F49" s="35">
        <f t="shared" si="1"/>
        <v>1141</v>
      </c>
      <c r="G49" s="7"/>
      <c r="H49" s="7">
        <v>1141</v>
      </c>
      <c r="I49" s="7">
        <f t="shared" si="4"/>
        <v>-1041</v>
      </c>
      <c r="J49" s="7">
        <v>100</v>
      </c>
    </row>
    <row r="50" spans="1:10" x14ac:dyDescent="0.3">
      <c r="A50" s="10" t="s">
        <v>4</v>
      </c>
      <c r="B50" s="10" t="s">
        <v>92</v>
      </c>
      <c r="C50" s="10" t="s">
        <v>93</v>
      </c>
      <c r="D50" s="11">
        <v>1128</v>
      </c>
      <c r="E50" s="11"/>
      <c r="F50" s="35">
        <f t="shared" si="1"/>
        <v>1128</v>
      </c>
      <c r="G50" s="7"/>
      <c r="H50" s="7">
        <v>1128</v>
      </c>
      <c r="I50" s="7">
        <f t="shared" si="4"/>
        <v>272</v>
      </c>
      <c r="J50" s="7">
        <v>1400</v>
      </c>
    </row>
    <row r="51" spans="1:10" x14ac:dyDescent="0.3">
      <c r="A51" s="10" t="s">
        <v>4</v>
      </c>
      <c r="B51" s="10" t="s">
        <v>94</v>
      </c>
      <c r="C51" s="10" t="s">
        <v>95</v>
      </c>
      <c r="D51" s="11">
        <v>3982</v>
      </c>
      <c r="E51" s="11"/>
      <c r="F51" s="35">
        <f t="shared" si="1"/>
        <v>3982</v>
      </c>
      <c r="G51" s="7"/>
      <c r="H51" s="7">
        <v>3982</v>
      </c>
      <c r="I51" s="7">
        <f t="shared" si="4"/>
        <v>-132</v>
      </c>
      <c r="J51" s="7">
        <v>3850</v>
      </c>
    </row>
    <row r="52" spans="1:10" x14ac:dyDescent="0.3">
      <c r="A52" s="10" t="s">
        <v>4</v>
      </c>
      <c r="B52" s="10" t="s">
        <v>96</v>
      </c>
      <c r="C52" s="10" t="s">
        <v>97</v>
      </c>
      <c r="D52" s="11">
        <v>995</v>
      </c>
      <c r="E52" s="11">
        <v>-495</v>
      </c>
      <c r="F52" s="35">
        <f t="shared" si="1"/>
        <v>500</v>
      </c>
      <c r="G52" s="7"/>
      <c r="H52" s="7">
        <v>500</v>
      </c>
      <c r="I52" s="7">
        <f t="shared" si="4"/>
        <v>0</v>
      </c>
      <c r="J52" s="7">
        <v>500</v>
      </c>
    </row>
    <row r="53" spans="1:10" x14ac:dyDescent="0.3">
      <c r="A53" s="10" t="s">
        <v>4</v>
      </c>
      <c r="B53" s="10" t="s">
        <v>98</v>
      </c>
      <c r="C53" s="10" t="s">
        <v>99</v>
      </c>
      <c r="D53" s="11">
        <v>159</v>
      </c>
      <c r="E53" s="11"/>
      <c r="F53" s="35">
        <f t="shared" si="1"/>
        <v>159</v>
      </c>
      <c r="G53" s="7"/>
      <c r="H53" s="7">
        <v>159</v>
      </c>
      <c r="I53" s="7">
        <f t="shared" si="4"/>
        <v>11</v>
      </c>
      <c r="J53" s="7">
        <v>170</v>
      </c>
    </row>
    <row r="54" spans="1:10" x14ac:dyDescent="0.3">
      <c r="A54" s="10" t="s">
        <v>4</v>
      </c>
      <c r="B54" s="10" t="s">
        <v>100</v>
      </c>
      <c r="C54" s="10" t="s">
        <v>101</v>
      </c>
      <c r="D54" s="11">
        <v>40</v>
      </c>
      <c r="E54" s="11"/>
      <c r="F54" s="35">
        <f t="shared" si="1"/>
        <v>40</v>
      </c>
      <c r="G54" s="7"/>
      <c r="H54" s="7">
        <v>40</v>
      </c>
      <c r="I54" s="7">
        <f t="shared" si="4"/>
        <v>70</v>
      </c>
      <c r="J54" s="7">
        <v>110</v>
      </c>
    </row>
    <row r="55" spans="1:10" x14ac:dyDescent="0.3">
      <c r="A55" s="10" t="s">
        <v>4</v>
      </c>
      <c r="B55" s="10" t="s">
        <v>102</v>
      </c>
      <c r="C55" s="10" t="s">
        <v>103</v>
      </c>
      <c r="D55" s="11">
        <v>212</v>
      </c>
      <c r="E55" s="11"/>
      <c r="F55" s="35">
        <f t="shared" si="1"/>
        <v>212</v>
      </c>
      <c r="G55" s="7"/>
      <c r="H55" s="7">
        <v>467</v>
      </c>
      <c r="I55" s="7">
        <f t="shared" si="4"/>
        <v>-467</v>
      </c>
      <c r="J55" s="7">
        <v>0</v>
      </c>
    </row>
    <row r="56" spans="1:10" x14ac:dyDescent="0.3">
      <c r="A56" s="10" t="s">
        <v>4</v>
      </c>
      <c r="B56" s="10" t="s">
        <v>104</v>
      </c>
      <c r="C56" s="10" t="s">
        <v>105</v>
      </c>
      <c r="D56" s="11">
        <v>0</v>
      </c>
      <c r="E56" s="11">
        <v>255</v>
      </c>
      <c r="F56" s="35">
        <f t="shared" si="1"/>
        <v>255</v>
      </c>
      <c r="G56" s="7"/>
      <c r="H56" s="7">
        <v>0</v>
      </c>
      <c r="I56" s="7">
        <f t="shared" si="4"/>
        <v>240</v>
      </c>
      <c r="J56" s="7">
        <v>240</v>
      </c>
    </row>
    <row r="57" spans="1:10" x14ac:dyDescent="0.3">
      <c r="A57" s="10" t="s">
        <v>4</v>
      </c>
      <c r="B57" s="10" t="s">
        <v>106</v>
      </c>
      <c r="C57" s="10" t="s">
        <v>91</v>
      </c>
      <c r="D57" s="11">
        <v>332</v>
      </c>
      <c r="E57" s="11"/>
      <c r="F57" s="35">
        <f t="shared" si="1"/>
        <v>332</v>
      </c>
      <c r="G57" s="7"/>
      <c r="H57" s="7">
        <v>332</v>
      </c>
      <c r="I57" s="7">
        <f t="shared" si="4"/>
        <v>68</v>
      </c>
      <c r="J57" s="7">
        <v>400</v>
      </c>
    </row>
    <row r="58" spans="1:10" x14ac:dyDescent="0.3">
      <c r="A58" s="10" t="s">
        <v>4</v>
      </c>
      <c r="B58" s="10" t="s">
        <v>107</v>
      </c>
      <c r="C58" s="10" t="s">
        <v>108</v>
      </c>
      <c r="D58" s="11">
        <v>664</v>
      </c>
      <c r="E58" s="11"/>
      <c r="F58" s="35">
        <f t="shared" si="1"/>
        <v>664</v>
      </c>
      <c r="G58" s="7">
        <f>H58-F58</f>
        <v>0</v>
      </c>
      <c r="H58" s="7">
        <v>664</v>
      </c>
      <c r="I58" s="7">
        <f t="shared" si="4"/>
        <v>136</v>
      </c>
      <c r="J58" s="7">
        <v>800</v>
      </c>
    </row>
    <row r="59" spans="1:10" s="5" customFormat="1" x14ac:dyDescent="0.3">
      <c r="A59" s="8"/>
      <c r="B59" s="8" t="s">
        <v>109</v>
      </c>
      <c r="C59" s="8" t="s">
        <v>110</v>
      </c>
      <c r="D59" s="9">
        <f>D60+D71+D80+D96+D99</f>
        <v>204299</v>
      </c>
      <c r="E59" s="9">
        <f>E60+E71+E80+E96+E99</f>
        <v>13051</v>
      </c>
      <c r="F59" s="34">
        <f>F60+F71+F80+F96+F99</f>
        <v>217483</v>
      </c>
      <c r="G59" s="22"/>
      <c r="H59" s="22">
        <f>SUM(H60+H68+H71+H80+H96+H99)</f>
        <v>210468</v>
      </c>
      <c r="I59" s="22">
        <f>SUM(I60+I68+I71+I80+I96+I99)</f>
        <v>24748</v>
      </c>
      <c r="J59" s="22">
        <f>SUM(J60+J68+J71+J80+J96+J99)</f>
        <v>235216</v>
      </c>
    </row>
    <row r="60" spans="1:10" s="5" customFormat="1" x14ac:dyDescent="0.3">
      <c r="A60" s="8"/>
      <c r="B60" s="8" t="s">
        <v>111</v>
      </c>
      <c r="C60" s="8" t="s">
        <v>112</v>
      </c>
      <c r="D60" s="9">
        <f>D61</f>
        <v>265</v>
      </c>
      <c r="E60" s="9">
        <f t="shared" ref="E60:F60" si="5">E61</f>
        <v>3973</v>
      </c>
      <c r="F60" s="34">
        <f t="shared" si="5"/>
        <v>4371</v>
      </c>
      <c r="G60" s="22">
        <f>H60-F60</f>
        <v>0</v>
      </c>
      <c r="H60" s="22">
        <f>SUM(H61)</f>
        <v>4371</v>
      </c>
      <c r="I60" s="22">
        <f>SUM(I61)</f>
        <v>21927</v>
      </c>
      <c r="J60" s="22">
        <f>SUM(J61)</f>
        <v>26298</v>
      </c>
    </row>
    <row r="61" spans="1:10" s="5" customFormat="1" x14ac:dyDescent="0.3">
      <c r="A61" s="8" t="s">
        <v>113</v>
      </c>
      <c r="B61" s="8" t="s">
        <v>255</v>
      </c>
      <c r="C61" s="8" t="s">
        <v>114</v>
      </c>
      <c r="D61" s="9">
        <f>SUM(D62:D65)</f>
        <v>265</v>
      </c>
      <c r="E61" s="9">
        <f t="shared" ref="E61" si="6">SUM(E62:E65)</f>
        <v>3973</v>
      </c>
      <c r="F61" s="34">
        <f>SUM(F62:F67)</f>
        <v>4371</v>
      </c>
      <c r="G61" s="22">
        <f>SUM(G62:G67)</f>
        <v>0</v>
      </c>
      <c r="H61" s="22">
        <f>SUM(H62:H67)</f>
        <v>4371</v>
      </c>
      <c r="I61" s="22">
        <f>SUM(I62:I67)</f>
        <v>21927</v>
      </c>
      <c r="J61" s="22">
        <f>SUM(J62:J67)</f>
        <v>26298</v>
      </c>
    </row>
    <row r="62" spans="1:10" x14ac:dyDescent="0.3">
      <c r="A62" s="10" t="s">
        <v>113</v>
      </c>
      <c r="B62" s="10" t="s">
        <v>27</v>
      </c>
      <c r="C62" s="10" t="s">
        <v>28</v>
      </c>
      <c r="D62" s="11">
        <v>265</v>
      </c>
      <c r="E62" s="11">
        <v>-245</v>
      </c>
      <c r="F62" s="35">
        <f>D62+E62</f>
        <v>20</v>
      </c>
      <c r="G62" s="7">
        <v>0</v>
      </c>
      <c r="H62" s="7">
        <v>20</v>
      </c>
      <c r="I62" s="7">
        <f>J62-20</f>
        <v>260</v>
      </c>
      <c r="J62" s="7">
        <v>280</v>
      </c>
    </row>
    <row r="63" spans="1:10" x14ac:dyDescent="0.3">
      <c r="A63" s="19">
        <v>11</v>
      </c>
      <c r="B63" s="19" t="s">
        <v>29</v>
      </c>
      <c r="C63" s="10" t="s">
        <v>30</v>
      </c>
      <c r="D63" s="11">
        <v>0</v>
      </c>
      <c r="E63" s="11">
        <v>4000</v>
      </c>
      <c r="F63" s="35">
        <v>4000</v>
      </c>
      <c r="G63" s="7">
        <v>0</v>
      </c>
      <c r="H63" s="7">
        <v>4000</v>
      </c>
      <c r="I63" s="7">
        <f>J63-H63</f>
        <v>0</v>
      </c>
      <c r="J63" s="7">
        <v>4000</v>
      </c>
    </row>
    <row r="64" spans="1:10" x14ac:dyDescent="0.3">
      <c r="A64" s="19"/>
      <c r="B64" s="19">
        <v>32251</v>
      </c>
      <c r="C64" s="17" t="s">
        <v>42</v>
      </c>
      <c r="D64" s="11"/>
      <c r="E64" s="11"/>
      <c r="F64" s="35"/>
      <c r="G64" s="7"/>
      <c r="H64" s="7">
        <v>0</v>
      </c>
      <c r="I64" s="7">
        <f>J64-H64</f>
        <v>350</v>
      </c>
      <c r="J64" s="7">
        <v>350</v>
      </c>
    </row>
    <row r="65" spans="1:10" x14ac:dyDescent="0.3">
      <c r="A65" s="10" t="s">
        <v>113</v>
      </c>
      <c r="B65" s="10" t="s">
        <v>106</v>
      </c>
      <c r="C65" s="10" t="s">
        <v>91</v>
      </c>
      <c r="D65" s="11"/>
      <c r="E65" s="11">
        <v>218</v>
      </c>
      <c r="F65" s="35">
        <f>D65+E65</f>
        <v>218</v>
      </c>
      <c r="G65" s="7"/>
      <c r="H65" s="7">
        <v>218</v>
      </c>
      <c r="I65" s="7">
        <f>J65-H65</f>
        <v>0</v>
      </c>
      <c r="J65" s="7">
        <v>218</v>
      </c>
    </row>
    <row r="66" spans="1:10" x14ac:dyDescent="0.3">
      <c r="A66" s="19">
        <v>11</v>
      </c>
      <c r="B66" s="19">
        <v>37219</v>
      </c>
      <c r="C66" s="10" t="s">
        <v>180</v>
      </c>
      <c r="D66" s="11"/>
      <c r="E66" s="11"/>
      <c r="F66" s="35">
        <v>0</v>
      </c>
      <c r="G66" s="7">
        <f>H66-F66</f>
        <v>0</v>
      </c>
      <c r="H66" s="7">
        <v>0</v>
      </c>
      <c r="I66" s="7">
        <f>J66-H66</f>
        <v>20850</v>
      </c>
      <c r="J66" s="7">
        <v>20850</v>
      </c>
    </row>
    <row r="67" spans="1:10" x14ac:dyDescent="0.3">
      <c r="A67" s="19">
        <v>11</v>
      </c>
      <c r="B67" s="19">
        <v>37221</v>
      </c>
      <c r="C67" s="10" t="s">
        <v>237</v>
      </c>
      <c r="D67" s="11"/>
      <c r="E67" s="11"/>
      <c r="F67" s="35">
        <v>133</v>
      </c>
      <c r="G67" s="7">
        <f>H67-F67</f>
        <v>0</v>
      </c>
      <c r="H67" s="7">
        <v>133</v>
      </c>
      <c r="I67" s="7">
        <f>J67-H67</f>
        <v>467</v>
      </c>
      <c r="J67" s="7">
        <v>600</v>
      </c>
    </row>
    <row r="68" spans="1:10" x14ac:dyDescent="0.3">
      <c r="A68" s="19"/>
      <c r="B68" s="27">
        <v>180550021</v>
      </c>
      <c r="C68" s="8" t="s">
        <v>256</v>
      </c>
      <c r="D68" s="11"/>
      <c r="E68" s="11"/>
      <c r="F68" s="35"/>
      <c r="G68" s="7"/>
      <c r="H68" s="22">
        <v>0</v>
      </c>
      <c r="I68" s="22">
        <v>5400</v>
      </c>
      <c r="J68" s="22">
        <f>SUM(J69)</f>
        <v>5400</v>
      </c>
    </row>
    <row r="69" spans="1:10" x14ac:dyDescent="0.3">
      <c r="A69" s="19"/>
      <c r="B69" s="8" t="s">
        <v>255</v>
      </c>
      <c r="C69" s="8" t="s">
        <v>114</v>
      </c>
      <c r="D69" s="11"/>
      <c r="E69" s="11"/>
      <c r="F69" s="35"/>
      <c r="G69" s="7"/>
      <c r="H69" s="22">
        <v>0</v>
      </c>
      <c r="I69" s="22">
        <v>5400</v>
      </c>
      <c r="J69" s="22">
        <v>5400</v>
      </c>
    </row>
    <row r="70" spans="1:10" x14ac:dyDescent="0.3">
      <c r="A70" s="19"/>
      <c r="B70" s="19">
        <v>32321</v>
      </c>
      <c r="C70" s="10" t="s">
        <v>54</v>
      </c>
      <c r="D70" s="11"/>
      <c r="E70" s="11"/>
      <c r="F70" s="35"/>
      <c r="G70" s="7"/>
      <c r="H70" s="7">
        <v>0</v>
      </c>
      <c r="I70" s="7">
        <v>5400</v>
      </c>
      <c r="J70" s="7">
        <v>5400</v>
      </c>
    </row>
    <row r="71" spans="1:10" s="5" customFormat="1" x14ac:dyDescent="0.3">
      <c r="A71" s="8"/>
      <c r="B71" s="8" t="s">
        <v>115</v>
      </c>
      <c r="C71" s="8" t="s">
        <v>116</v>
      </c>
      <c r="D71" s="9">
        <f>D72</f>
        <v>92680</v>
      </c>
      <c r="E71" s="9">
        <f t="shared" ref="E71:F71" si="7">E72</f>
        <v>21332</v>
      </c>
      <c r="F71" s="34">
        <f t="shared" si="7"/>
        <v>114012</v>
      </c>
      <c r="G71" s="22">
        <f>H71-F71</f>
        <v>0</v>
      </c>
      <c r="H71" s="22">
        <f>SUM(H72)</f>
        <v>114012</v>
      </c>
      <c r="I71" s="22">
        <f>SUM(I72)</f>
        <v>-2081</v>
      </c>
      <c r="J71" s="22">
        <f>SUM(J72)</f>
        <v>111931</v>
      </c>
    </row>
    <row r="72" spans="1:10" s="5" customFormat="1" x14ac:dyDescent="0.3">
      <c r="A72" s="8" t="s">
        <v>113</v>
      </c>
      <c r="B72" s="8" t="s">
        <v>255</v>
      </c>
      <c r="C72" s="8" t="s">
        <v>114</v>
      </c>
      <c r="D72" s="9">
        <f t="shared" ref="D72:J72" si="8">SUM(D73:D79)</f>
        <v>92680</v>
      </c>
      <c r="E72" s="9">
        <f t="shared" si="8"/>
        <v>21332</v>
      </c>
      <c r="F72" s="34">
        <f t="shared" si="8"/>
        <v>114012</v>
      </c>
      <c r="G72" s="22">
        <f t="shared" si="8"/>
        <v>0</v>
      </c>
      <c r="H72" s="22">
        <f t="shared" si="8"/>
        <v>114012</v>
      </c>
      <c r="I72" s="22">
        <f t="shared" si="8"/>
        <v>-2081</v>
      </c>
      <c r="J72" s="22">
        <f t="shared" si="8"/>
        <v>111931</v>
      </c>
    </row>
    <row r="73" spans="1:10" x14ac:dyDescent="0.3">
      <c r="A73" s="10" t="s">
        <v>113</v>
      </c>
      <c r="B73" s="10" t="s">
        <v>117</v>
      </c>
      <c r="C73" s="10" t="s">
        <v>118</v>
      </c>
      <c r="D73" s="11">
        <v>71883</v>
      </c>
      <c r="E73" s="11">
        <v>16917</v>
      </c>
      <c r="F73" s="35">
        <f>D73+E73</f>
        <v>88800</v>
      </c>
      <c r="G73" s="7">
        <f>H73-F73</f>
        <v>0</v>
      </c>
      <c r="H73" s="7">
        <v>88800</v>
      </c>
      <c r="I73" s="7">
        <f t="shared" ref="I73:I79" si="9">J73-H73</f>
        <v>-300</v>
      </c>
      <c r="J73" s="7">
        <v>88500</v>
      </c>
    </row>
    <row r="74" spans="1:10" x14ac:dyDescent="0.3">
      <c r="A74" s="10" t="s">
        <v>113</v>
      </c>
      <c r="B74" s="10" t="s">
        <v>119</v>
      </c>
      <c r="C74" s="10" t="s">
        <v>120</v>
      </c>
      <c r="D74" s="11">
        <v>2720</v>
      </c>
      <c r="E74" s="11">
        <v>480</v>
      </c>
      <c r="F74" s="35">
        <f t="shared" ref="F74:F79" si="10">D74+E74</f>
        <v>3200</v>
      </c>
      <c r="G74" s="7">
        <f>H74-F74</f>
        <v>0</v>
      </c>
      <c r="H74" s="7">
        <v>3200</v>
      </c>
      <c r="I74" s="7">
        <f t="shared" si="9"/>
        <v>100</v>
      </c>
      <c r="J74" s="7">
        <v>3300</v>
      </c>
    </row>
    <row r="75" spans="1:10" x14ac:dyDescent="0.3">
      <c r="A75" s="10" t="s">
        <v>113</v>
      </c>
      <c r="B75" s="10" t="s">
        <v>121</v>
      </c>
      <c r="C75" s="10" t="s">
        <v>122</v>
      </c>
      <c r="D75" s="11">
        <v>557</v>
      </c>
      <c r="E75" s="11">
        <v>143</v>
      </c>
      <c r="F75" s="35">
        <f t="shared" si="10"/>
        <v>700</v>
      </c>
      <c r="G75" s="7">
        <v>0</v>
      </c>
      <c r="H75" s="7">
        <v>700</v>
      </c>
      <c r="I75" s="7">
        <f t="shared" si="9"/>
        <v>0</v>
      </c>
      <c r="J75" s="7">
        <v>700</v>
      </c>
    </row>
    <row r="76" spans="1:10" x14ac:dyDescent="0.3">
      <c r="A76" s="10" t="s">
        <v>113</v>
      </c>
      <c r="B76" s="10" t="s">
        <v>123</v>
      </c>
      <c r="C76" s="10" t="s">
        <v>124</v>
      </c>
      <c r="D76" s="11">
        <v>1062</v>
      </c>
      <c r="E76" s="11"/>
      <c r="F76" s="35">
        <f t="shared" si="10"/>
        <v>1062</v>
      </c>
      <c r="G76" s="7">
        <f>H76-F76</f>
        <v>0</v>
      </c>
      <c r="H76" s="7">
        <v>1062</v>
      </c>
      <c r="I76" s="7">
        <f t="shared" si="9"/>
        <v>-531</v>
      </c>
      <c r="J76" s="7">
        <v>531</v>
      </c>
    </row>
    <row r="77" spans="1:10" x14ac:dyDescent="0.3">
      <c r="A77" s="10" t="s">
        <v>113</v>
      </c>
      <c r="B77" s="10" t="s">
        <v>125</v>
      </c>
      <c r="C77" s="10" t="s">
        <v>126</v>
      </c>
      <c r="D77" s="11">
        <v>1394</v>
      </c>
      <c r="E77" s="11">
        <v>706</v>
      </c>
      <c r="F77" s="35">
        <f t="shared" si="10"/>
        <v>2100</v>
      </c>
      <c r="G77" s="7">
        <f>H77-F77</f>
        <v>0</v>
      </c>
      <c r="H77" s="7">
        <v>2100</v>
      </c>
      <c r="I77" s="7">
        <f t="shared" si="9"/>
        <v>-300</v>
      </c>
      <c r="J77" s="7">
        <v>1800</v>
      </c>
    </row>
    <row r="78" spans="1:10" x14ac:dyDescent="0.3">
      <c r="A78" s="10" t="s">
        <v>113</v>
      </c>
      <c r="B78" s="10" t="s">
        <v>129</v>
      </c>
      <c r="C78" s="10" t="s">
        <v>130</v>
      </c>
      <c r="D78" s="11">
        <v>11852</v>
      </c>
      <c r="E78" s="11">
        <v>2798</v>
      </c>
      <c r="F78" s="35">
        <f t="shared" si="10"/>
        <v>14650</v>
      </c>
      <c r="G78" s="7">
        <f>H78-F78</f>
        <v>0</v>
      </c>
      <c r="H78" s="7">
        <v>14650</v>
      </c>
      <c r="I78" s="7">
        <f t="shared" si="9"/>
        <v>-50</v>
      </c>
      <c r="J78" s="7">
        <v>14600</v>
      </c>
    </row>
    <row r="79" spans="1:10" x14ac:dyDescent="0.3">
      <c r="A79" s="10" t="s">
        <v>113</v>
      </c>
      <c r="B79" s="10" t="s">
        <v>131</v>
      </c>
      <c r="C79" s="10" t="s">
        <v>132</v>
      </c>
      <c r="D79" s="11">
        <v>3212</v>
      </c>
      <c r="E79" s="11">
        <v>288</v>
      </c>
      <c r="F79" s="35">
        <f t="shared" si="10"/>
        <v>3500</v>
      </c>
      <c r="G79" s="7">
        <f>H79-F79</f>
        <v>0</v>
      </c>
      <c r="H79" s="7">
        <v>3500</v>
      </c>
      <c r="I79" s="7">
        <f t="shared" si="9"/>
        <v>-1000</v>
      </c>
      <c r="J79" s="7">
        <v>2500</v>
      </c>
    </row>
    <row r="80" spans="1:10" s="5" customFormat="1" x14ac:dyDescent="0.3">
      <c r="A80" s="8"/>
      <c r="B80" s="8" t="s">
        <v>133</v>
      </c>
      <c r="C80" s="8" t="s">
        <v>134</v>
      </c>
      <c r="D80" s="9">
        <f>D81+D88</f>
        <v>105913</v>
      </c>
      <c r="E80" s="9">
        <f>E81+E88</f>
        <v>-12254</v>
      </c>
      <c r="F80" s="34">
        <f>F81+F88</f>
        <v>93659</v>
      </c>
      <c r="G80" s="22">
        <f>SUM(G81+G88)</f>
        <v>254</v>
      </c>
      <c r="H80" s="22">
        <f>SUM(H81+H88)</f>
        <v>86644</v>
      </c>
      <c r="I80" s="22">
        <f>SUM(I81+I88)</f>
        <v>256</v>
      </c>
      <c r="J80" s="22">
        <f>SUM(J81+J88)</f>
        <v>86900</v>
      </c>
    </row>
    <row r="81" spans="1:10" s="5" customFormat="1" x14ac:dyDescent="0.3">
      <c r="A81" s="8" t="s">
        <v>113</v>
      </c>
      <c r="B81" s="8" t="s">
        <v>255</v>
      </c>
      <c r="C81" s="8" t="s">
        <v>114</v>
      </c>
      <c r="D81" s="9">
        <f>SUM(D82:D86)</f>
        <v>67954</v>
      </c>
      <c r="E81" s="9">
        <f>SUM(E82:E86)</f>
        <v>-13108</v>
      </c>
      <c r="F81" s="34">
        <f>SUM(F82:F86)</f>
        <v>54846</v>
      </c>
      <c r="G81" s="22">
        <f>SUM(G82:G86)</f>
        <v>254</v>
      </c>
      <c r="H81" s="22">
        <f>SUM(H82:H86)</f>
        <v>47300</v>
      </c>
      <c r="I81" s="22">
        <f>SUM(I82:I87)</f>
        <v>8800</v>
      </c>
      <c r="J81" s="22">
        <f>SUM(J82:J87)</f>
        <v>56100</v>
      </c>
    </row>
    <row r="82" spans="1:10" x14ac:dyDescent="0.3">
      <c r="A82" s="19" t="s">
        <v>113</v>
      </c>
      <c r="B82" s="10" t="s">
        <v>117</v>
      </c>
      <c r="C82" s="10" t="s">
        <v>118</v>
      </c>
      <c r="D82" s="11">
        <v>53089</v>
      </c>
      <c r="E82" s="11">
        <v>-12589</v>
      </c>
      <c r="F82" s="35">
        <f>D82+E82</f>
        <v>40500</v>
      </c>
      <c r="G82" s="7">
        <f>H82-F82</f>
        <v>0</v>
      </c>
      <c r="H82" s="7">
        <v>40500</v>
      </c>
      <c r="I82" s="7">
        <f t="shared" ref="I82:I87" si="11">J82-H82</f>
        <v>900</v>
      </c>
      <c r="J82" s="7">
        <v>41400</v>
      </c>
    </row>
    <row r="83" spans="1:10" x14ac:dyDescent="0.3">
      <c r="A83" s="19">
        <v>11</v>
      </c>
      <c r="B83" s="10" t="s">
        <v>119</v>
      </c>
      <c r="C83" s="10" t="s">
        <v>120</v>
      </c>
      <c r="D83" s="11">
        <v>2787</v>
      </c>
      <c r="E83" s="11">
        <v>259</v>
      </c>
      <c r="F83" s="35">
        <v>3046</v>
      </c>
      <c r="G83" s="7">
        <v>254</v>
      </c>
      <c r="H83" s="7">
        <v>0</v>
      </c>
      <c r="I83" s="7">
        <f t="shared" si="11"/>
        <v>3300</v>
      </c>
      <c r="J83" s="7">
        <v>3300</v>
      </c>
    </row>
    <row r="84" spans="1:10" x14ac:dyDescent="0.3">
      <c r="A84" s="19">
        <v>11</v>
      </c>
      <c r="B84" s="10" t="s">
        <v>121</v>
      </c>
      <c r="C84" s="10" t="s">
        <v>122</v>
      </c>
      <c r="D84" s="11">
        <v>531</v>
      </c>
      <c r="E84" s="11">
        <v>69</v>
      </c>
      <c r="F84" s="35">
        <v>600</v>
      </c>
      <c r="G84" s="7">
        <v>300</v>
      </c>
      <c r="H84" s="7">
        <v>0</v>
      </c>
      <c r="I84" s="7">
        <f t="shared" si="11"/>
        <v>400</v>
      </c>
      <c r="J84" s="7">
        <v>400</v>
      </c>
    </row>
    <row r="85" spans="1:10" x14ac:dyDescent="0.3">
      <c r="A85" s="19">
        <v>11</v>
      </c>
      <c r="B85" s="10" t="s">
        <v>125</v>
      </c>
      <c r="C85" s="10" t="s">
        <v>126</v>
      </c>
      <c r="D85" s="11">
        <v>2787</v>
      </c>
      <c r="E85" s="11">
        <v>1113</v>
      </c>
      <c r="F85" s="35">
        <v>3900</v>
      </c>
      <c r="G85" s="7">
        <v>-300</v>
      </c>
      <c r="H85" s="7">
        <v>0</v>
      </c>
      <c r="I85" s="7">
        <f t="shared" si="11"/>
        <v>1200</v>
      </c>
      <c r="J85" s="7">
        <v>1200</v>
      </c>
    </row>
    <row r="86" spans="1:10" x14ac:dyDescent="0.3">
      <c r="A86" s="19" t="s">
        <v>113</v>
      </c>
      <c r="B86" s="10" t="s">
        <v>129</v>
      </c>
      <c r="C86" s="10" t="s">
        <v>130</v>
      </c>
      <c r="D86" s="11">
        <v>8760</v>
      </c>
      <c r="E86" s="11">
        <v>-1960</v>
      </c>
      <c r="F86" s="35">
        <f>D86+E86</f>
        <v>6800</v>
      </c>
      <c r="G86" s="7">
        <v>0</v>
      </c>
      <c r="H86" s="7">
        <v>6800</v>
      </c>
      <c r="I86" s="7">
        <f t="shared" si="11"/>
        <v>100</v>
      </c>
      <c r="J86" s="7">
        <v>6900</v>
      </c>
    </row>
    <row r="87" spans="1:10" x14ac:dyDescent="0.3">
      <c r="A87" s="19">
        <v>11</v>
      </c>
      <c r="B87" s="10" t="s">
        <v>131</v>
      </c>
      <c r="C87" s="10" t="s">
        <v>132</v>
      </c>
      <c r="D87" s="11"/>
      <c r="E87" s="11"/>
      <c r="F87" s="35"/>
      <c r="G87" s="7"/>
      <c r="H87" s="7">
        <v>0</v>
      </c>
      <c r="I87" s="7">
        <f t="shared" si="11"/>
        <v>2900</v>
      </c>
      <c r="J87" s="7">
        <v>2900</v>
      </c>
    </row>
    <row r="88" spans="1:10" s="5" customFormat="1" x14ac:dyDescent="0.3">
      <c r="A88" s="8" t="s">
        <v>135</v>
      </c>
      <c r="B88" s="8" t="s">
        <v>259</v>
      </c>
      <c r="C88" s="8" t="s">
        <v>136</v>
      </c>
      <c r="D88" s="9">
        <f t="shared" ref="D88:J88" si="12">SUM(D89:D95)</f>
        <v>37959</v>
      </c>
      <c r="E88" s="9">
        <f t="shared" si="12"/>
        <v>854</v>
      </c>
      <c r="F88" s="34">
        <f t="shared" si="12"/>
        <v>38813</v>
      </c>
      <c r="G88" s="22">
        <f t="shared" si="12"/>
        <v>0</v>
      </c>
      <c r="H88" s="22">
        <f t="shared" si="12"/>
        <v>39344</v>
      </c>
      <c r="I88" s="22">
        <f t="shared" si="12"/>
        <v>-8544</v>
      </c>
      <c r="J88" s="22">
        <f t="shared" si="12"/>
        <v>30800</v>
      </c>
    </row>
    <row r="89" spans="1:10" x14ac:dyDescent="0.3">
      <c r="A89" s="10" t="s">
        <v>135</v>
      </c>
      <c r="B89" s="10" t="s">
        <v>117</v>
      </c>
      <c r="C89" s="10" t="s">
        <v>118</v>
      </c>
      <c r="D89" s="11">
        <v>23930</v>
      </c>
      <c r="E89" s="11">
        <v>-430</v>
      </c>
      <c r="F89" s="35">
        <f>D89+E89</f>
        <v>23500</v>
      </c>
      <c r="G89" s="7">
        <f t="shared" ref="G89:G96" si="13">H89-F89</f>
        <v>0</v>
      </c>
      <c r="H89" s="7">
        <v>23500</v>
      </c>
      <c r="I89" s="7">
        <f t="shared" ref="I89:I95" si="14">J89-H89</f>
        <v>300</v>
      </c>
      <c r="J89" s="7">
        <v>23800</v>
      </c>
    </row>
    <row r="90" spans="1:10" x14ac:dyDescent="0.3">
      <c r="A90" s="10" t="s">
        <v>135</v>
      </c>
      <c r="B90" s="10" t="s">
        <v>119</v>
      </c>
      <c r="C90" s="10" t="s">
        <v>120</v>
      </c>
      <c r="D90" s="11">
        <v>2787</v>
      </c>
      <c r="E90" s="11">
        <v>259</v>
      </c>
      <c r="F90" s="35">
        <f t="shared" ref="F90:F95" si="15">D90+E90</f>
        <v>3046</v>
      </c>
      <c r="G90" s="7">
        <f t="shared" si="13"/>
        <v>0</v>
      </c>
      <c r="H90" s="7">
        <v>3046</v>
      </c>
      <c r="I90" s="7">
        <f t="shared" si="14"/>
        <v>-3046</v>
      </c>
      <c r="J90" s="7">
        <v>0</v>
      </c>
    </row>
    <row r="91" spans="1:10" x14ac:dyDescent="0.3">
      <c r="A91" s="10" t="s">
        <v>135</v>
      </c>
      <c r="B91" s="10" t="s">
        <v>121</v>
      </c>
      <c r="C91" s="10" t="s">
        <v>122</v>
      </c>
      <c r="D91" s="11">
        <v>531</v>
      </c>
      <c r="E91" s="11">
        <v>69</v>
      </c>
      <c r="F91" s="35">
        <f t="shared" si="15"/>
        <v>600</v>
      </c>
      <c r="G91" s="7">
        <f t="shared" si="13"/>
        <v>0</v>
      </c>
      <c r="H91" s="7">
        <v>600</v>
      </c>
      <c r="I91" s="7">
        <f t="shared" si="14"/>
        <v>100</v>
      </c>
      <c r="J91" s="7">
        <v>700</v>
      </c>
    </row>
    <row r="92" spans="1:10" x14ac:dyDescent="0.3">
      <c r="A92" s="10"/>
      <c r="B92" s="19">
        <v>31215</v>
      </c>
      <c r="C92" s="10" t="s">
        <v>264</v>
      </c>
      <c r="D92" s="11"/>
      <c r="E92" s="11"/>
      <c r="F92" s="35"/>
      <c r="G92" s="7"/>
      <c r="H92" s="7">
        <v>531</v>
      </c>
      <c r="I92" s="7">
        <f t="shared" si="14"/>
        <v>-531</v>
      </c>
      <c r="J92" s="7">
        <v>0</v>
      </c>
    </row>
    <row r="93" spans="1:10" x14ac:dyDescent="0.3">
      <c r="A93" s="10" t="s">
        <v>135</v>
      </c>
      <c r="B93" s="10" t="s">
        <v>125</v>
      </c>
      <c r="C93" s="10" t="s">
        <v>126</v>
      </c>
      <c r="D93" s="11">
        <v>2787</v>
      </c>
      <c r="E93" s="11">
        <v>1113</v>
      </c>
      <c r="F93" s="35">
        <f t="shared" si="15"/>
        <v>3900</v>
      </c>
      <c r="G93" s="7">
        <f t="shared" si="13"/>
        <v>0</v>
      </c>
      <c r="H93" s="7">
        <v>3900</v>
      </c>
      <c r="I93" s="7">
        <f t="shared" si="14"/>
        <v>-1500</v>
      </c>
      <c r="J93" s="7">
        <v>2400</v>
      </c>
    </row>
    <row r="94" spans="1:10" x14ac:dyDescent="0.3">
      <c r="A94" s="10" t="s">
        <v>135</v>
      </c>
      <c r="B94" s="10" t="s">
        <v>129</v>
      </c>
      <c r="C94" s="10" t="s">
        <v>130</v>
      </c>
      <c r="D94" s="11">
        <v>3942</v>
      </c>
      <c r="E94" s="11">
        <v>-75</v>
      </c>
      <c r="F94" s="35">
        <f t="shared" si="15"/>
        <v>3867</v>
      </c>
      <c r="G94" s="7">
        <f t="shared" si="13"/>
        <v>0</v>
      </c>
      <c r="H94" s="7">
        <v>3867</v>
      </c>
      <c r="I94" s="7">
        <f t="shared" si="14"/>
        <v>33</v>
      </c>
      <c r="J94" s="7">
        <v>3900</v>
      </c>
    </row>
    <row r="95" spans="1:10" x14ac:dyDescent="0.3">
      <c r="A95" s="10" t="s">
        <v>135</v>
      </c>
      <c r="B95" s="10" t="s">
        <v>131</v>
      </c>
      <c r="C95" s="10" t="s">
        <v>132</v>
      </c>
      <c r="D95" s="11">
        <v>3982</v>
      </c>
      <c r="E95" s="11">
        <v>-82</v>
      </c>
      <c r="F95" s="35">
        <f t="shared" si="15"/>
        <v>3900</v>
      </c>
      <c r="G95" s="7">
        <f t="shared" si="13"/>
        <v>0</v>
      </c>
      <c r="H95" s="7">
        <v>3900</v>
      </c>
      <c r="I95" s="7">
        <f t="shared" si="14"/>
        <v>-3900</v>
      </c>
      <c r="J95" s="7">
        <v>0</v>
      </c>
    </row>
    <row r="96" spans="1:10" s="5" customFormat="1" x14ac:dyDescent="0.3">
      <c r="A96" s="8"/>
      <c r="B96" s="8" t="s">
        <v>137</v>
      </c>
      <c r="C96" s="8" t="s">
        <v>138</v>
      </c>
      <c r="D96" s="9">
        <f>D97</f>
        <v>2654</v>
      </c>
      <c r="E96" s="9">
        <f t="shared" ref="E96:F97" si="16">E97</f>
        <v>0</v>
      </c>
      <c r="F96" s="34">
        <f t="shared" si="16"/>
        <v>2654</v>
      </c>
      <c r="G96" s="22">
        <f t="shared" si="13"/>
        <v>0</v>
      </c>
      <c r="H96" s="22">
        <f t="shared" ref="H96:J97" si="17">SUM(H97)</f>
        <v>2654</v>
      </c>
      <c r="I96" s="22">
        <f t="shared" si="17"/>
        <v>-754</v>
      </c>
      <c r="J96" s="22">
        <f t="shared" si="17"/>
        <v>1900</v>
      </c>
    </row>
    <row r="97" spans="1:10" s="5" customFormat="1" x14ac:dyDescent="0.3">
      <c r="A97" s="8" t="s">
        <v>113</v>
      </c>
      <c r="B97" s="8" t="s">
        <v>260</v>
      </c>
      <c r="C97" s="8" t="s">
        <v>114</v>
      </c>
      <c r="D97" s="9">
        <f>D98</f>
        <v>2654</v>
      </c>
      <c r="E97" s="9">
        <f t="shared" si="16"/>
        <v>0</v>
      </c>
      <c r="F97" s="34">
        <f t="shared" si="16"/>
        <v>2654</v>
      </c>
      <c r="G97" s="22">
        <f>SUM(G98)</f>
        <v>0</v>
      </c>
      <c r="H97" s="22">
        <f t="shared" si="17"/>
        <v>2654</v>
      </c>
      <c r="I97" s="22">
        <f t="shared" si="17"/>
        <v>-754</v>
      </c>
      <c r="J97" s="22">
        <f t="shared" si="17"/>
        <v>1900</v>
      </c>
    </row>
    <row r="98" spans="1:10" x14ac:dyDescent="0.3">
      <c r="A98" s="10" t="s">
        <v>113</v>
      </c>
      <c r="B98" s="10" t="s">
        <v>139</v>
      </c>
      <c r="C98" s="10" t="s">
        <v>140</v>
      </c>
      <c r="D98" s="11">
        <v>2654</v>
      </c>
      <c r="E98" s="11"/>
      <c r="F98" s="35">
        <f>D98+E98</f>
        <v>2654</v>
      </c>
      <c r="G98" s="7">
        <f>H98-F98</f>
        <v>0</v>
      </c>
      <c r="H98" s="7">
        <v>2654</v>
      </c>
      <c r="I98" s="7">
        <f>J98-H98</f>
        <v>-754</v>
      </c>
      <c r="J98" s="7">
        <v>1900</v>
      </c>
    </row>
    <row r="99" spans="1:10" s="5" customFormat="1" x14ac:dyDescent="0.3">
      <c r="A99" s="8"/>
      <c r="B99" s="8" t="s">
        <v>141</v>
      </c>
      <c r="C99" s="8" t="s">
        <v>142</v>
      </c>
      <c r="D99" s="9">
        <f>D102+D100</f>
        <v>2787</v>
      </c>
      <c r="E99" s="9">
        <f t="shared" ref="E99:F99" si="18">E102+E100</f>
        <v>0</v>
      </c>
      <c r="F99" s="34">
        <f t="shared" si="18"/>
        <v>2787</v>
      </c>
      <c r="G99" s="22">
        <v>0</v>
      </c>
      <c r="H99" s="22">
        <f>SUM(H100+H102)</f>
        <v>2787</v>
      </c>
      <c r="I99" s="5">
        <v>0</v>
      </c>
      <c r="J99" s="22">
        <f>SUM(J100+J102)</f>
        <v>2787</v>
      </c>
    </row>
    <row r="100" spans="1:10" s="5" customFormat="1" x14ac:dyDescent="0.3">
      <c r="A100" s="8" t="s">
        <v>205</v>
      </c>
      <c r="B100" s="8" t="s">
        <v>261</v>
      </c>
      <c r="C100" s="8" t="s">
        <v>206</v>
      </c>
      <c r="D100" s="9">
        <f>D101</f>
        <v>0</v>
      </c>
      <c r="E100" s="9">
        <f t="shared" ref="E100:F100" si="19">E101</f>
        <v>133</v>
      </c>
      <c r="F100" s="34">
        <f t="shared" si="19"/>
        <v>133</v>
      </c>
      <c r="G100" s="22">
        <v>0</v>
      </c>
      <c r="H100" s="22">
        <v>133</v>
      </c>
      <c r="I100" s="5">
        <v>0</v>
      </c>
      <c r="J100" s="22">
        <f>SUM(J101)</f>
        <v>133</v>
      </c>
    </row>
    <row r="101" spans="1:10" s="5" customFormat="1" x14ac:dyDescent="0.3">
      <c r="A101" s="10" t="s">
        <v>205</v>
      </c>
      <c r="B101" s="10" t="s">
        <v>143</v>
      </c>
      <c r="C101" s="10" t="s">
        <v>144</v>
      </c>
      <c r="D101" s="11">
        <v>0</v>
      </c>
      <c r="E101" s="11">
        <v>133</v>
      </c>
      <c r="F101" s="35">
        <f>D101+E101</f>
        <v>133</v>
      </c>
      <c r="G101" s="22">
        <v>0</v>
      </c>
      <c r="H101" s="40">
        <v>133</v>
      </c>
      <c r="I101" s="5">
        <v>0</v>
      </c>
      <c r="J101" s="40">
        <v>133</v>
      </c>
    </row>
    <row r="102" spans="1:10" s="5" customFormat="1" x14ac:dyDescent="0.3">
      <c r="A102" s="8" t="s">
        <v>135</v>
      </c>
      <c r="B102" s="8" t="s">
        <v>258</v>
      </c>
      <c r="C102" s="8" t="s">
        <v>136</v>
      </c>
      <c r="D102" s="9">
        <f>D103</f>
        <v>2787</v>
      </c>
      <c r="E102" s="9">
        <f t="shared" ref="E102:F102" si="20">E103</f>
        <v>-133</v>
      </c>
      <c r="F102" s="34">
        <f t="shared" si="20"/>
        <v>2654</v>
      </c>
      <c r="G102" s="22">
        <v>0</v>
      </c>
      <c r="H102" s="22">
        <v>2654</v>
      </c>
      <c r="I102" s="5">
        <v>0</v>
      </c>
      <c r="J102" s="22">
        <f>SUM(J103)</f>
        <v>2654</v>
      </c>
    </row>
    <row r="103" spans="1:10" x14ac:dyDescent="0.3">
      <c r="A103" s="10" t="s">
        <v>135</v>
      </c>
      <c r="B103" s="10" t="s">
        <v>143</v>
      </c>
      <c r="C103" s="10" t="s">
        <v>144</v>
      </c>
      <c r="D103" s="11">
        <v>2787</v>
      </c>
      <c r="E103" s="11">
        <v>-133</v>
      </c>
      <c r="F103" s="35">
        <f>D103+E103</f>
        <v>2654</v>
      </c>
      <c r="G103" s="7">
        <v>0</v>
      </c>
      <c r="H103" s="7">
        <v>2654</v>
      </c>
      <c r="I103">
        <v>0</v>
      </c>
      <c r="J103" s="7">
        <v>2654</v>
      </c>
    </row>
    <row r="104" spans="1:10" s="5" customFormat="1" x14ac:dyDescent="0.3">
      <c r="A104" s="8"/>
      <c r="B104" s="8" t="s">
        <v>145</v>
      </c>
      <c r="C104" s="8" t="s">
        <v>146</v>
      </c>
      <c r="D104" s="9">
        <f>D105</f>
        <v>21103</v>
      </c>
      <c r="E104" s="9">
        <f t="shared" ref="E104:F105" si="21">E105</f>
        <v>133</v>
      </c>
      <c r="F104" s="34">
        <f t="shared" si="21"/>
        <v>21236</v>
      </c>
      <c r="G104" s="22">
        <v>0</v>
      </c>
      <c r="H104" s="22">
        <f>SUM(H105)</f>
        <v>21236</v>
      </c>
      <c r="I104" s="5">
        <v>0</v>
      </c>
      <c r="J104" s="22">
        <f>SUM(J105)</f>
        <v>21236</v>
      </c>
    </row>
    <row r="105" spans="1:10" s="5" customFormat="1" x14ac:dyDescent="0.3">
      <c r="A105" s="8"/>
      <c r="B105" s="8" t="s">
        <v>147</v>
      </c>
      <c r="C105" s="8" t="s">
        <v>148</v>
      </c>
      <c r="D105" s="9">
        <f>D106</f>
        <v>21103</v>
      </c>
      <c r="E105" s="9">
        <f t="shared" si="21"/>
        <v>133</v>
      </c>
      <c r="F105" s="34">
        <f t="shared" si="21"/>
        <v>21236</v>
      </c>
      <c r="G105" s="22">
        <v>0</v>
      </c>
      <c r="H105" s="22">
        <f>SUM(H106)</f>
        <v>21236</v>
      </c>
      <c r="I105" s="5">
        <v>0</v>
      </c>
      <c r="J105" s="22">
        <f>SUM(J106)</f>
        <v>21236</v>
      </c>
    </row>
    <row r="106" spans="1:10" s="5" customFormat="1" x14ac:dyDescent="0.3">
      <c r="A106" s="8" t="s">
        <v>4</v>
      </c>
      <c r="B106" s="8" t="s">
        <v>257</v>
      </c>
      <c r="C106" s="8" t="s">
        <v>10</v>
      </c>
      <c r="D106" s="9">
        <f t="shared" ref="D106:J106" si="22">SUM(D107:D111)</f>
        <v>21103</v>
      </c>
      <c r="E106" s="9">
        <f t="shared" si="22"/>
        <v>133</v>
      </c>
      <c r="F106" s="34">
        <f t="shared" si="22"/>
        <v>21236</v>
      </c>
      <c r="G106" s="22">
        <f t="shared" si="22"/>
        <v>0</v>
      </c>
      <c r="H106" s="22">
        <f t="shared" si="22"/>
        <v>21236</v>
      </c>
      <c r="I106" s="5">
        <f t="shared" si="22"/>
        <v>0</v>
      </c>
      <c r="J106" s="22">
        <f t="shared" si="22"/>
        <v>21236</v>
      </c>
    </row>
    <row r="107" spans="1:10" x14ac:dyDescent="0.3">
      <c r="A107" s="10" t="s">
        <v>4</v>
      </c>
      <c r="B107" s="10" t="s">
        <v>149</v>
      </c>
      <c r="C107" s="10" t="s">
        <v>150</v>
      </c>
      <c r="D107" s="11">
        <v>4194</v>
      </c>
      <c r="E107" s="11"/>
      <c r="F107" s="35">
        <f>D107+E107</f>
        <v>4194</v>
      </c>
      <c r="G107" s="7">
        <f t="shared" ref="G107:G113" si="23">H107-F107</f>
        <v>0</v>
      </c>
      <c r="H107" s="7">
        <v>4194</v>
      </c>
      <c r="I107" s="40">
        <f>J107-H107</f>
        <v>-194</v>
      </c>
      <c r="J107" s="7">
        <v>4000</v>
      </c>
    </row>
    <row r="108" spans="1:10" x14ac:dyDescent="0.3">
      <c r="A108" s="10" t="s">
        <v>4</v>
      </c>
      <c r="B108" s="10" t="s">
        <v>151</v>
      </c>
      <c r="C108" s="10" t="s">
        <v>152</v>
      </c>
      <c r="D108" s="11">
        <v>2084</v>
      </c>
      <c r="E108" s="11">
        <v>133</v>
      </c>
      <c r="F108" s="35">
        <f t="shared" ref="F108:F111" si="24">D108+E108</f>
        <v>2217</v>
      </c>
      <c r="G108" s="7">
        <f t="shared" si="23"/>
        <v>0</v>
      </c>
      <c r="H108" s="7">
        <v>2217</v>
      </c>
      <c r="I108" s="40">
        <f>J108-H108</f>
        <v>-917</v>
      </c>
      <c r="J108" s="7">
        <v>1300</v>
      </c>
    </row>
    <row r="109" spans="1:10" x14ac:dyDescent="0.3">
      <c r="A109" s="10" t="s">
        <v>4</v>
      </c>
      <c r="B109" s="10" t="s">
        <v>153</v>
      </c>
      <c r="C109" s="10" t="s">
        <v>154</v>
      </c>
      <c r="D109" s="11">
        <v>11414</v>
      </c>
      <c r="E109" s="11"/>
      <c r="F109" s="35">
        <f t="shared" si="24"/>
        <v>11414</v>
      </c>
      <c r="G109" s="7">
        <f t="shared" si="23"/>
        <v>0</v>
      </c>
      <c r="H109" s="7">
        <v>11414</v>
      </c>
      <c r="I109" s="40">
        <f>J109-H109</f>
        <v>186</v>
      </c>
      <c r="J109" s="7">
        <v>11600</v>
      </c>
    </row>
    <row r="110" spans="1:10" x14ac:dyDescent="0.3">
      <c r="A110" s="10" t="s">
        <v>4</v>
      </c>
      <c r="B110" s="10" t="s">
        <v>155</v>
      </c>
      <c r="C110" s="10" t="s">
        <v>156</v>
      </c>
      <c r="D110" s="11">
        <v>2349</v>
      </c>
      <c r="E110" s="11"/>
      <c r="F110" s="35">
        <f t="shared" si="24"/>
        <v>2349</v>
      </c>
      <c r="G110" s="7">
        <f t="shared" si="23"/>
        <v>0</v>
      </c>
      <c r="H110" s="7">
        <v>2349</v>
      </c>
      <c r="I110" s="40">
        <f>J110-H110</f>
        <v>887</v>
      </c>
      <c r="J110" s="7">
        <v>3236</v>
      </c>
    </row>
    <row r="111" spans="1:10" x14ac:dyDescent="0.3">
      <c r="A111" s="10" t="s">
        <v>4</v>
      </c>
      <c r="B111" s="10" t="s">
        <v>157</v>
      </c>
      <c r="C111" s="10" t="s">
        <v>158</v>
      </c>
      <c r="D111" s="11">
        <v>1062</v>
      </c>
      <c r="E111" s="11"/>
      <c r="F111" s="35">
        <f t="shared" si="24"/>
        <v>1062</v>
      </c>
      <c r="G111" s="7">
        <f t="shared" si="23"/>
        <v>0</v>
      </c>
      <c r="H111" s="7">
        <v>1062</v>
      </c>
      <c r="I111" s="40">
        <f>J111-H111</f>
        <v>38</v>
      </c>
      <c r="J111" s="7">
        <v>1100</v>
      </c>
    </row>
    <row r="112" spans="1:10" s="5" customFormat="1" x14ac:dyDescent="0.3">
      <c r="A112" s="8"/>
      <c r="B112" s="8" t="s">
        <v>159</v>
      </c>
      <c r="C112" s="8" t="s">
        <v>160</v>
      </c>
      <c r="D112" s="9">
        <f>D113</f>
        <v>85473</v>
      </c>
      <c r="E112" s="9">
        <f t="shared" ref="E112:F113" si="25">E113</f>
        <v>9793</v>
      </c>
      <c r="F112" s="34">
        <f t="shared" si="25"/>
        <v>95266</v>
      </c>
      <c r="G112" s="22">
        <f t="shared" si="23"/>
        <v>0</v>
      </c>
      <c r="H112" s="22">
        <f t="shared" ref="H112:J113" si="26">SUM(H113)</f>
        <v>95266</v>
      </c>
      <c r="I112" s="22">
        <f>SUM(I113)</f>
        <v>1655</v>
      </c>
      <c r="J112" s="22">
        <f t="shared" si="26"/>
        <v>96921</v>
      </c>
    </row>
    <row r="113" spans="1:10" s="5" customFormat="1" x14ac:dyDescent="0.3">
      <c r="A113" s="8"/>
      <c r="B113" s="8" t="s">
        <v>161</v>
      </c>
      <c r="C113" s="8" t="s">
        <v>162</v>
      </c>
      <c r="D113" s="9">
        <f>D114</f>
        <v>85473</v>
      </c>
      <c r="E113" s="9">
        <f t="shared" si="25"/>
        <v>9793</v>
      </c>
      <c r="F113" s="34">
        <f t="shared" si="25"/>
        <v>95266</v>
      </c>
      <c r="G113" s="22">
        <f t="shared" si="23"/>
        <v>0</v>
      </c>
      <c r="H113" s="22">
        <f t="shared" si="26"/>
        <v>95266</v>
      </c>
      <c r="I113" s="22">
        <f t="shared" si="26"/>
        <v>1655</v>
      </c>
      <c r="J113" s="22">
        <f t="shared" si="26"/>
        <v>96921</v>
      </c>
    </row>
    <row r="114" spans="1:10" s="5" customFormat="1" x14ac:dyDescent="0.3">
      <c r="A114" s="8" t="s">
        <v>113</v>
      </c>
      <c r="B114" s="8" t="s">
        <v>255</v>
      </c>
      <c r="C114" s="8" t="s">
        <v>114</v>
      </c>
      <c r="D114" s="9">
        <f t="shared" ref="D114:H114" si="27">SUM(D115:D124)</f>
        <v>85473</v>
      </c>
      <c r="E114" s="9">
        <f t="shared" si="27"/>
        <v>9793</v>
      </c>
      <c r="F114" s="34">
        <f t="shared" si="27"/>
        <v>95266</v>
      </c>
      <c r="G114" s="22">
        <f t="shared" si="27"/>
        <v>0</v>
      </c>
      <c r="H114" s="22">
        <f t="shared" si="27"/>
        <v>95266</v>
      </c>
      <c r="I114" s="22">
        <f>J113-H114</f>
        <v>1655</v>
      </c>
      <c r="J114" s="22">
        <f>SUM(J115:J124)</f>
        <v>96921</v>
      </c>
    </row>
    <row r="115" spans="1:10" x14ac:dyDescent="0.3">
      <c r="A115" s="10" t="s">
        <v>113</v>
      </c>
      <c r="B115" s="10" t="s">
        <v>117</v>
      </c>
      <c r="C115" s="10" t="s">
        <v>118</v>
      </c>
      <c r="D115" s="11">
        <v>67290</v>
      </c>
      <c r="E115" s="11">
        <v>6330</v>
      </c>
      <c r="F115" s="35">
        <f>D115+E115</f>
        <v>73620</v>
      </c>
      <c r="G115" s="7">
        <f t="shared" ref="G115:G124" si="28">H115-F115</f>
        <v>0</v>
      </c>
      <c r="H115" s="7">
        <v>73620</v>
      </c>
      <c r="I115" s="7">
        <f>J115-H115</f>
        <v>380</v>
      </c>
      <c r="J115" s="7">
        <v>74000</v>
      </c>
    </row>
    <row r="116" spans="1:10" x14ac:dyDescent="0.3">
      <c r="A116" s="10" t="s">
        <v>113</v>
      </c>
      <c r="B116" s="10" t="s">
        <v>163</v>
      </c>
      <c r="C116" s="10" t="s">
        <v>164</v>
      </c>
      <c r="D116" s="11">
        <v>1327</v>
      </c>
      <c r="E116" s="11">
        <v>-127</v>
      </c>
      <c r="F116" s="35">
        <f t="shared" ref="F116:F124" si="29">D116+E116</f>
        <v>1200</v>
      </c>
      <c r="G116" s="7">
        <f t="shared" si="28"/>
        <v>0</v>
      </c>
      <c r="H116" s="7">
        <v>1200</v>
      </c>
      <c r="I116">
        <v>0</v>
      </c>
      <c r="J116" s="7">
        <v>1200</v>
      </c>
    </row>
    <row r="117" spans="1:10" x14ac:dyDescent="0.3">
      <c r="A117" s="10" t="s">
        <v>113</v>
      </c>
      <c r="B117" s="10" t="s">
        <v>119</v>
      </c>
      <c r="C117" s="10" t="s">
        <v>120</v>
      </c>
      <c r="D117" s="11">
        <v>1473</v>
      </c>
      <c r="E117" s="11">
        <v>27</v>
      </c>
      <c r="F117" s="35">
        <f t="shared" si="29"/>
        <v>1500</v>
      </c>
      <c r="G117" s="7">
        <f t="shared" si="28"/>
        <v>0</v>
      </c>
      <c r="H117" s="7">
        <v>1500</v>
      </c>
      <c r="I117" s="7">
        <f>J117-H117</f>
        <v>500</v>
      </c>
      <c r="J117" s="7">
        <v>2000</v>
      </c>
    </row>
    <row r="118" spans="1:10" x14ac:dyDescent="0.3">
      <c r="A118" s="10" t="s">
        <v>113</v>
      </c>
      <c r="B118" s="10" t="s">
        <v>121</v>
      </c>
      <c r="C118" s="10" t="s">
        <v>122</v>
      </c>
      <c r="D118" s="11">
        <v>398</v>
      </c>
      <c r="E118" s="11">
        <v>2</v>
      </c>
      <c r="F118" s="35">
        <f t="shared" si="29"/>
        <v>400</v>
      </c>
      <c r="G118" s="7">
        <f t="shared" si="28"/>
        <v>0</v>
      </c>
      <c r="H118" s="7">
        <v>400</v>
      </c>
      <c r="I118" s="7">
        <f>J118-H118</f>
        <v>300</v>
      </c>
      <c r="J118" s="7">
        <v>700</v>
      </c>
    </row>
    <row r="119" spans="1:10" x14ac:dyDescent="0.3">
      <c r="A119" s="10" t="s">
        <v>113</v>
      </c>
      <c r="B119" s="10" t="s">
        <v>123</v>
      </c>
      <c r="C119" s="10" t="s">
        <v>124</v>
      </c>
      <c r="D119" s="11">
        <v>1062</v>
      </c>
      <c r="E119" s="11"/>
      <c r="F119" s="35">
        <f t="shared" si="29"/>
        <v>1062</v>
      </c>
      <c r="G119" s="7">
        <f t="shared" si="28"/>
        <v>0</v>
      </c>
      <c r="H119" s="7">
        <v>1062</v>
      </c>
      <c r="I119" s="7">
        <f>J119-H119</f>
        <v>-562</v>
      </c>
      <c r="J119" s="7">
        <v>500</v>
      </c>
    </row>
    <row r="120" spans="1:10" x14ac:dyDescent="0.3">
      <c r="A120" s="10" t="s">
        <v>113</v>
      </c>
      <c r="B120" s="10" t="s">
        <v>125</v>
      </c>
      <c r="C120" s="10" t="s">
        <v>126</v>
      </c>
      <c r="D120" s="11">
        <v>1195</v>
      </c>
      <c r="E120" s="11">
        <v>305</v>
      </c>
      <c r="F120" s="35">
        <f t="shared" si="29"/>
        <v>1500</v>
      </c>
      <c r="G120" s="7">
        <f t="shared" si="28"/>
        <v>0</v>
      </c>
      <c r="H120" s="7">
        <v>1500</v>
      </c>
      <c r="I120">
        <v>0</v>
      </c>
      <c r="J120" s="7">
        <v>1700</v>
      </c>
    </row>
    <row r="121" spans="1:10" x14ac:dyDescent="0.3">
      <c r="A121" s="10" t="s">
        <v>113</v>
      </c>
      <c r="B121" s="10" t="s">
        <v>127</v>
      </c>
      <c r="C121" s="10" t="s">
        <v>128</v>
      </c>
      <c r="D121" s="11">
        <v>226</v>
      </c>
      <c r="E121" s="11">
        <v>-226</v>
      </c>
      <c r="F121" s="35">
        <f t="shared" si="29"/>
        <v>0</v>
      </c>
      <c r="G121" s="7">
        <f t="shared" si="28"/>
        <v>0</v>
      </c>
      <c r="H121" s="7">
        <v>0</v>
      </c>
      <c r="I121" s="7">
        <f>J121-H121</f>
        <v>221</v>
      </c>
      <c r="J121" s="7">
        <v>221</v>
      </c>
    </row>
    <row r="122" spans="1:10" x14ac:dyDescent="0.3">
      <c r="A122" s="10" t="s">
        <v>113</v>
      </c>
      <c r="B122" s="10" t="s">
        <v>129</v>
      </c>
      <c r="C122" s="10" t="s">
        <v>130</v>
      </c>
      <c r="D122" s="11">
        <v>11414</v>
      </c>
      <c r="E122" s="11">
        <v>970</v>
      </c>
      <c r="F122" s="35">
        <f t="shared" si="29"/>
        <v>12384</v>
      </c>
      <c r="G122" s="7">
        <f t="shared" si="28"/>
        <v>0</v>
      </c>
      <c r="H122" s="7">
        <v>12384</v>
      </c>
      <c r="I122" s="7">
        <f>J122-H122</f>
        <v>216</v>
      </c>
      <c r="J122" s="7">
        <v>12600</v>
      </c>
    </row>
    <row r="123" spans="1:10" x14ac:dyDescent="0.3">
      <c r="A123" s="19">
        <v>11</v>
      </c>
      <c r="B123" s="19">
        <v>32224</v>
      </c>
      <c r="C123" s="10" t="s">
        <v>222</v>
      </c>
      <c r="D123" s="11">
        <v>0</v>
      </c>
      <c r="E123" s="11">
        <v>2400</v>
      </c>
      <c r="F123" s="35">
        <v>2400</v>
      </c>
      <c r="G123" s="7">
        <f t="shared" si="28"/>
        <v>0</v>
      </c>
      <c r="H123" s="7">
        <v>2400</v>
      </c>
      <c r="I123" s="7">
        <f>J123-H123</f>
        <v>0</v>
      </c>
      <c r="J123" s="7">
        <v>2400</v>
      </c>
    </row>
    <row r="124" spans="1:10" x14ac:dyDescent="0.3">
      <c r="A124" s="30" t="s">
        <v>113</v>
      </c>
      <c r="B124" s="30" t="s">
        <v>131</v>
      </c>
      <c r="C124" s="30" t="s">
        <v>132</v>
      </c>
      <c r="D124" s="31">
        <v>1088</v>
      </c>
      <c r="E124" s="31">
        <v>112</v>
      </c>
      <c r="F124" s="36">
        <f t="shared" si="29"/>
        <v>1200</v>
      </c>
      <c r="G124" s="37">
        <f t="shared" si="28"/>
        <v>0</v>
      </c>
      <c r="H124" s="37">
        <v>1200</v>
      </c>
      <c r="I124" s="37">
        <f>J124-H124</f>
        <v>400</v>
      </c>
      <c r="J124" s="37">
        <v>1600</v>
      </c>
    </row>
    <row r="125" spans="1:10" x14ac:dyDescent="0.3">
      <c r="A125" s="28"/>
      <c r="B125" s="28"/>
      <c r="C125" s="28"/>
      <c r="D125" s="28"/>
      <c r="E125" s="28"/>
      <c r="F125" s="38"/>
      <c r="G125" s="39"/>
      <c r="H125" s="39"/>
      <c r="I125" s="52"/>
      <c r="J125" s="39"/>
    </row>
    <row r="126" spans="1:10" x14ac:dyDescent="0.3">
      <c r="C126" s="6" t="s">
        <v>198</v>
      </c>
      <c r="D126" s="7">
        <f>D114+D97+D81+D72+D61</f>
        <v>249026</v>
      </c>
      <c r="E126" s="7">
        <f>E114+E97+E81+E72+E61</f>
        <v>21990</v>
      </c>
      <c r="F126" s="7">
        <f>F114+F97+F81+F72+F61</f>
        <v>271149</v>
      </c>
      <c r="G126" s="7">
        <f>H126-F126</f>
        <v>-7546</v>
      </c>
      <c r="H126" s="7">
        <f>SUM(H114+H97+H81+H72+H61)</f>
        <v>263603</v>
      </c>
      <c r="I126" s="7">
        <v>34947</v>
      </c>
      <c r="J126" s="7">
        <f>SUM(J114+J97+J81+J72+J69+J61)</f>
        <v>298550</v>
      </c>
    </row>
    <row r="127" spans="1:10" x14ac:dyDescent="0.3">
      <c r="C127" s="6" t="s">
        <v>199</v>
      </c>
      <c r="D127" s="7">
        <f>D106+D9</f>
        <v>126419</v>
      </c>
      <c r="E127" s="7">
        <f>E106+E9</f>
        <v>2521</v>
      </c>
      <c r="F127" s="7">
        <f>F106+F9</f>
        <v>128940</v>
      </c>
      <c r="G127" s="7">
        <f>H127-F127</f>
        <v>0</v>
      </c>
      <c r="H127" s="7">
        <f>SUM(H106+H9)</f>
        <v>128940</v>
      </c>
      <c r="I127">
        <v>0</v>
      </c>
      <c r="J127" s="7">
        <f>SUM(J106+J9)</f>
        <v>128940</v>
      </c>
    </row>
    <row r="128" spans="1:10" x14ac:dyDescent="0.3">
      <c r="B128" t="s">
        <v>265</v>
      </c>
      <c r="C128" s="6" t="s">
        <v>200</v>
      </c>
      <c r="D128" s="7">
        <f>D100</f>
        <v>0</v>
      </c>
      <c r="E128" s="7">
        <f>E100</f>
        <v>133</v>
      </c>
      <c r="F128" s="7">
        <f>F100</f>
        <v>133</v>
      </c>
      <c r="G128" s="7">
        <v>0</v>
      </c>
      <c r="H128" s="7">
        <v>133</v>
      </c>
      <c r="I128">
        <v>0</v>
      </c>
      <c r="J128" s="7">
        <f>SUM(J100)</f>
        <v>133</v>
      </c>
    </row>
    <row r="129" spans="3:10" x14ac:dyDescent="0.3">
      <c r="C129" s="6" t="s">
        <v>201</v>
      </c>
      <c r="D129" s="7">
        <f>D102+D88</f>
        <v>40746</v>
      </c>
      <c r="E129" s="7">
        <f>E102+E88</f>
        <v>721</v>
      </c>
      <c r="F129" s="7">
        <f>F102+F88</f>
        <v>41467</v>
      </c>
      <c r="G129" s="7">
        <f>H129-F129</f>
        <v>531</v>
      </c>
      <c r="H129" s="7">
        <f>SUM(H102+H88)</f>
        <v>41998</v>
      </c>
      <c r="I129" s="7">
        <f>SUM(I102+I88)</f>
        <v>-8544</v>
      </c>
      <c r="J129" s="7">
        <f>SUM(J102+J88)</f>
        <v>33454</v>
      </c>
    </row>
    <row r="130" spans="3:10" x14ac:dyDescent="0.3">
      <c r="D130" s="7">
        <f>SUM(D126:D129)</f>
        <v>416191</v>
      </c>
      <c r="E130" s="7">
        <f t="shared" ref="E130:F130" si="30">SUM(E126:E129)</f>
        <v>25365</v>
      </c>
      <c r="F130" s="7">
        <f t="shared" si="30"/>
        <v>441689</v>
      </c>
      <c r="G130" s="7">
        <f>H130-F130</f>
        <v>-7015</v>
      </c>
      <c r="H130" s="7">
        <f>SUM(H126:H129)</f>
        <v>434674</v>
      </c>
      <c r="I130" s="7">
        <f>SUM(I126:I129)</f>
        <v>26403</v>
      </c>
      <c r="J130" s="7">
        <f>SUM(J126:J129)</f>
        <v>461077</v>
      </c>
    </row>
    <row r="131" spans="3:10" x14ac:dyDescent="0.3">
      <c r="D131" s="7">
        <f>D130-D6</f>
        <v>0</v>
      </c>
      <c r="E131" s="7">
        <f>E130-E6</f>
        <v>0</v>
      </c>
      <c r="F131" s="7"/>
      <c r="G131" s="7"/>
      <c r="H131" s="7"/>
      <c r="J131" s="7"/>
    </row>
    <row r="132" spans="3:10" x14ac:dyDescent="0.3">
      <c r="F132" s="7"/>
      <c r="G132" s="7"/>
      <c r="H132" s="7"/>
      <c r="J132" s="7"/>
    </row>
    <row r="133" spans="3:10" x14ac:dyDescent="0.3">
      <c r="J133" s="7"/>
    </row>
    <row r="134" spans="3:10" x14ac:dyDescent="0.3">
      <c r="J134" s="7"/>
    </row>
    <row r="135" spans="3:10" x14ac:dyDescent="0.3">
      <c r="J135" s="7"/>
    </row>
    <row r="136" spans="3:10" x14ac:dyDescent="0.3">
      <c r="J136" s="7"/>
    </row>
    <row r="137" spans="3:10" x14ac:dyDescent="0.3">
      <c r="J137" s="7"/>
    </row>
    <row r="138" spans="3:10" x14ac:dyDescent="0.3">
      <c r="J138" s="7"/>
    </row>
    <row r="139" spans="3:10" x14ac:dyDescent="0.3">
      <c r="J139" s="7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4"/>
  <sheetViews>
    <sheetView tabSelected="1" workbookViewId="0">
      <selection activeCell="N99" sqref="N99:N100"/>
    </sheetView>
  </sheetViews>
  <sheetFormatPr defaultRowHeight="14.4" x14ac:dyDescent="0.3"/>
  <cols>
    <col min="1" max="1" width="5.33203125" customWidth="1" collapsed="1"/>
    <col min="2" max="2" width="8.88671875" customWidth="1" collapsed="1"/>
    <col min="3" max="3" width="69.21875" customWidth="1" collapsed="1"/>
    <col min="4" max="4" width="0.21875" hidden="1" customWidth="1" collapsed="1"/>
    <col min="5" max="5" width="3.21875" hidden="1" customWidth="1" collapsed="1"/>
    <col min="6" max="6" width="0.109375" hidden="1" customWidth="1" collapsed="1"/>
    <col min="7" max="7" width="10.44140625" hidden="1" customWidth="1"/>
    <col min="8" max="8" width="11.6640625" bestFit="1" customWidth="1"/>
    <col min="9" max="9" width="11.5546875" customWidth="1"/>
    <col min="10" max="10" width="11.77734375" customWidth="1"/>
  </cols>
  <sheetData>
    <row r="1" spans="1:11" x14ac:dyDescent="0.3">
      <c r="B1" s="5" t="s">
        <v>246</v>
      </c>
    </row>
    <row r="2" spans="1:11" x14ac:dyDescent="0.3">
      <c r="B2" s="1" t="s">
        <v>165</v>
      </c>
    </row>
    <row r="3" spans="1:11" x14ac:dyDescent="0.3">
      <c r="B3" s="1" t="s">
        <v>166</v>
      </c>
    </row>
    <row r="4" spans="1:11" x14ac:dyDescent="0.3">
      <c r="B4" s="1" t="s">
        <v>5</v>
      </c>
    </row>
    <row r="5" spans="1:11" ht="28.8" x14ac:dyDescent="0.3">
      <c r="A5" s="3" t="s">
        <v>0</v>
      </c>
      <c r="B5" s="3" t="s">
        <v>1</v>
      </c>
      <c r="C5" s="3" t="s">
        <v>2</v>
      </c>
      <c r="D5" s="4" t="s">
        <v>3</v>
      </c>
      <c r="E5" s="4" t="s">
        <v>197</v>
      </c>
      <c r="F5" s="24" t="s">
        <v>232</v>
      </c>
      <c r="G5" s="42" t="s">
        <v>231</v>
      </c>
      <c r="H5" s="24" t="s">
        <v>253</v>
      </c>
      <c r="I5" s="42"/>
      <c r="J5" s="51" t="s">
        <v>254</v>
      </c>
      <c r="K5" s="25"/>
    </row>
    <row r="6" spans="1:11" s="5" customFormat="1" x14ac:dyDescent="0.3">
      <c r="A6" s="8"/>
      <c r="B6" s="8"/>
      <c r="C6" s="8" t="s">
        <v>5</v>
      </c>
      <c r="D6" s="9">
        <f>D7+D22+D92</f>
        <v>1624716</v>
      </c>
      <c r="E6" s="9">
        <f>E7+E22+E92</f>
        <v>33009</v>
      </c>
      <c r="F6" s="9">
        <v>1663842</v>
      </c>
      <c r="G6" s="22">
        <f>H6-F6</f>
        <v>0</v>
      </c>
      <c r="H6" s="22">
        <f>SUM(H7+H22+H92)</f>
        <v>1663842</v>
      </c>
      <c r="I6" s="22">
        <v>230626</v>
      </c>
      <c r="J6" s="22">
        <f>SUM(J7+J22+J92)</f>
        <v>1894468</v>
      </c>
    </row>
    <row r="7" spans="1:11" s="5" customFormat="1" x14ac:dyDescent="0.3">
      <c r="A7" s="8"/>
      <c r="B7" s="8" t="s">
        <v>6</v>
      </c>
      <c r="C7" s="8" t="s">
        <v>7</v>
      </c>
      <c r="D7" s="9">
        <f>D8</f>
        <v>1467782</v>
      </c>
      <c r="E7" s="9">
        <f t="shared" ref="E7:F8" si="0">E8</f>
        <v>29303</v>
      </c>
      <c r="F7" s="9">
        <f t="shared" si="0"/>
        <v>1497085</v>
      </c>
      <c r="G7" s="22">
        <f t="shared" ref="G7:J8" si="1">SUM(G8)</f>
        <v>0</v>
      </c>
      <c r="H7" s="22">
        <f t="shared" si="1"/>
        <v>1497085</v>
      </c>
      <c r="I7" s="22">
        <f t="shared" si="1"/>
        <v>171915</v>
      </c>
      <c r="J7" s="22">
        <f t="shared" si="1"/>
        <v>1669000</v>
      </c>
    </row>
    <row r="8" spans="1:11" s="5" customFormat="1" x14ac:dyDescent="0.3">
      <c r="A8" s="8"/>
      <c r="B8" s="8" t="s">
        <v>167</v>
      </c>
      <c r="C8" s="8" t="s">
        <v>168</v>
      </c>
      <c r="D8" s="9">
        <f>D9</f>
        <v>1467782</v>
      </c>
      <c r="E8" s="9">
        <f t="shared" si="0"/>
        <v>29303</v>
      </c>
      <c r="F8" s="9">
        <f t="shared" si="0"/>
        <v>1497085</v>
      </c>
      <c r="G8" s="22">
        <f t="shared" si="1"/>
        <v>0</v>
      </c>
      <c r="H8" s="22">
        <f t="shared" si="1"/>
        <v>1497085</v>
      </c>
      <c r="I8" s="22">
        <f t="shared" si="1"/>
        <v>171915</v>
      </c>
      <c r="J8" s="22">
        <f t="shared" si="1"/>
        <v>1669000</v>
      </c>
    </row>
    <row r="9" spans="1:11" s="5" customFormat="1" x14ac:dyDescent="0.3">
      <c r="A9" s="8" t="s">
        <v>169</v>
      </c>
      <c r="B9" s="8"/>
      <c r="C9" s="8" t="s">
        <v>170</v>
      </c>
      <c r="D9" s="9">
        <f>SUM(D10:D21)</f>
        <v>1467782</v>
      </c>
      <c r="E9" s="9">
        <f t="shared" ref="E9:F9" si="2">SUM(E10:E21)</f>
        <v>29303</v>
      </c>
      <c r="F9" s="9">
        <f t="shared" si="2"/>
        <v>1497085</v>
      </c>
      <c r="G9" s="22">
        <f>SUM(G10:G21)</f>
        <v>0</v>
      </c>
      <c r="H9" s="22">
        <f>SUM(H10:H21)</f>
        <v>1497085</v>
      </c>
      <c r="I9" s="22">
        <f>J9-H9</f>
        <v>171915</v>
      </c>
      <c r="J9" s="22">
        <f>SUM(J10:J21)</f>
        <v>1669000</v>
      </c>
    </row>
    <row r="10" spans="1:11" x14ac:dyDescent="0.3">
      <c r="A10" s="10" t="s">
        <v>169</v>
      </c>
      <c r="B10" s="10" t="s">
        <v>117</v>
      </c>
      <c r="C10" s="10" t="s">
        <v>118</v>
      </c>
      <c r="D10" s="11">
        <v>1167960</v>
      </c>
      <c r="E10" s="11">
        <v>17500</v>
      </c>
      <c r="F10" s="11">
        <f>D10+E10</f>
        <v>1185460</v>
      </c>
      <c r="G10" s="7">
        <f t="shared" ref="G10:G21" si="3">H10-F10</f>
        <v>0</v>
      </c>
      <c r="H10" s="7">
        <v>1185460</v>
      </c>
      <c r="I10" s="7">
        <f>J10-H10</f>
        <v>130540</v>
      </c>
      <c r="J10" s="7">
        <v>1316000</v>
      </c>
    </row>
    <row r="11" spans="1:11" x14ac:dyDescent="0.3">
      <c r="A11" s="10" t="s">
        <v>169</v>
      </c>
      <c r="B11" s="10" t="s">
        <v>171</v>
      </c>
      <c r="C11" s="10" t="s">
        <v>172</v>
      </c>
      <c r="D11" s="11">
        <v>4911</v>
      </c>
      <c r="E11" s="11"/>
      <c r="F11" s="11">
        <f t="shared" ref="F11:F21" si="4">D11+E11</f>
        <v>4911</v>
      </c>
      <c r="G11" s="7">
        <f t="shared" si="3"/>
        <v>0</v>
      </c>
      <c r="H11" s="7">
        <v>4911</v>
      </c>
      <c r="I11" s="7">
        <f>J11-H11</f>
        <v>-11</v>
      </c>
      <c r="J11" s="7">
        <v>4900</v>
      </c>
    </row>
    <row r="12" spans="1:11" x14ac:dyDescent="0.3">
      <c r="A12" s="10" t="s">
        <v>169</v>
      </c>
      <c r="B12" s="10" t="s">
        <v>163</v>
      </c>
      <c r="C12" s="10" t="s">
        <v>164</v>
      </c>
      <c r="D12" s="11">
        <v>17254</v>
      </c>
      <c r="E12" s="11"/>
      <c r="F12" s="11">
        <f t="shared" si="4"/>
        <v>17254</v>
      </c>
      <c r="G12" s="7">
        <f t="shared" si="3"/>
        <v>0</v>
      </c>
      <c r="H12" s="7">
        <v>17254</v>
      </c>
      <c r="I12" s="7">
        <f>J12-H12</f>
        <v>1746</v>
      </c>
      <c r="J12" s="7">
        <v>19000</v>
      </c>
    </row>
    <row r="13" spans="1:11" x14ac:dyDescent="0.3">
      <c r="A13" s="10" t="s">
        <v>169</v>
      </c>
      <c r="B13" s="10" t="s">
        <v>119</v>
      </c>
      <c r="C13" s="10" t="s">
        <v>120</v>
      </c>
      <c r="D13" s="11">
        <v>21899</v>
      </c>
      <c r="E13" s="11">
        <v>3767</v>
      </c>
      <c r="F13" s="11">
        <f t="shared" si="4"/>
        <v>25666</v>
      </c>
      <c r="G13" s="7">
        <f t="shared" si="3"/>
        <v>0</v>
      </c>
      <c r="H13" s="7">
        <v>25666</v>
      </c>
      <c r="I13" s="7">
        <f>J13-H13</f>
        <v>5334</v>
      </c>
      <c r="J13" s="7">
        <v>31000</v>
      </c>
    </row>
    <row r="14" spans="1:11" x14ac:dyDescent="0.3">
      <c r="A14" s="10" t="s">
        <v>169</v>
      </c>
      <c r="B14" s="10" t="s">
        <v>121</v>
      </c>
      <c r="C14" s="10" t="s">
        <v>122</v>
      </c>
      <c r="D14" s="11">
        <v>4911</v>
      </c>
      <c r="E14" s="11"/>
      <c r="F14" s="11">
        <f t="shared" si="4"/>
        <v>4911</v>
      </c>
      <c r="G14" s="7">
        <f t="shared" si="3"/>
        <v>0</v>
      </c>
      <c r="H14" s="7">
        <v>4911</v>
      </c>
      <c r="I14" s="7">
        <f>J14-H14</f>
        <v>-1411</v>
      </c>
      <c r="J14" s="7">
        <v>3500</v>
      </c>
    </row>
    <row r="15" spans="1:11" x14ac:dyDescent="0.3">
      <c r="A15" s="10" t="s">
        <v>169</v>
      </c>
      <c r="B15" s="10" t="s">
        <v>173</v>
      </c>
      <c r="C15" s="10" t="s">
        <v>174</v>
      </c>
      <c r="D15" s="11">
        <v>2190</v>
      </c>
      <c r="E15" s="11"/>
      <c r="F15" s="11">
        <f t="shared" si="4"/>
        <v>2190</v>
      </c>
      <c r="G15" s="7">
        <f t="shared" si="3"/>
        <v>0</v>
      </c>
      <c r="H15" s="7">
        <v>2190</v>
      </c>
      <c r="I15" s="7">
        <f>J15-H15</f>
        <v>210</v>
      </c>
      <c r="J15" s="7">
        <v>2400</v>
      </c>
    </row>
    <row r="16" spans="1:11" x14ac:dyDescent="0.3">
      <c r="A16" s="10" t="s">
        <v>169</v>
      </c>
      <c r="B16" s="10" t="s">
        <v>123</v>
      </c>
      <c r="C16" s="10" t="s">
        <v>124</v>
      </c>
      <c r="D16" s="11">
        <v>3982</v>
      </c>
      <c r="E16" s="11"/>
      <c r="F16" s="11">
        <f t="shared" si="4"/>
        <v>3982</v>
      </c>
      <c r="G16" s="7">
        <f t="shared" si="3"/>
        <v>0</v>
      </c>
      <c r="H16" s="7">
        <v>3982</v>
      </c>
      <c r="I16" s="7">
        <f>J16-H16</f>
        <v>18</v>
      </c>
      <c r="J16" s="7">
        <v>4000</v>
      </c>
    </row>
    <row r="17" spans="1:10" x14ac:dyDescent="0.3">
      <c r="A17" s="10" t="s">
        <v>169</v>
      </c>
      <c r="B17" s="10" t="s">
        <v>125</v>
      </c>
      <c r="C17" s="10" t="s">
        <v>126</v>
      </c>
      <c r="D17" s="11">
        <v>15263</v>
      </c>
      <c r="E17" s="11">
        <v>3767</v>
      </c>
      <c r="F17" s="11">
        <f t="shared" si="4"/>
        <v>19030</v>
      </c>
      <c r="G17" s="7">
        <f t="shared" si="3"/>
        <v>0</v>
      </c>
      <c r="H17" s="7">
        <v>19030</v>
      </c>
      <c r="I17" s="7">
        <f>J17-H17</f>
        <v>6070</v>
      </c>
      <c r="J17" s="7">
        <v>25100</v>
      </c>
    </row>
    <row r="18" spans="1:10" x14ac:dyDescent="0.3">
      <c r="A18" s="10" t="s">
        <v>169</v>
      </c>
      <c r="B18" s="10" t="s">
        <v>127</v>
      </c>
      <c r="C18" s="10" t="s">
        <v>128</v>
      </c>
      <c r="D18" s="11">
        <v>465</v>
      </c>
      <c r="E18" s="11"/>
      <c r="F18" s="11">
        <f t="shared" si="4"/>
        <v>465</v>
      </c>
      <c r="G18" s="7">
        <f t="shared" si="3"/>
        <v>0</v>
      </c>
      <c r="H18" s="7">
        <v>465</v>
      </c>
      <c r="I18" s="7">
        <f>J18-H18</f>
        <v>35</v>
      </c>
      <c r="J18" s="7">
        <v>500</v>
      </c>
    </row>
    <row r="19" spans="1:10" x14ac:dyDescent="0.3">
      <c r="A19" s="10" t="s">
        <v>169</v>
      </c>
      <c r="B19" s="10" t="s">
        <v>129</v>
      </c>
      <c r="C19" s="10" t="s">
        <v>130</v>
      </c>
      <c r="D19" s="11">
        <v>196430</v>
      </c>
      <c r="E19" s="11">
        <v>2900</v>
      </c>
      <c r="F19" s="11">
        <f t="shared" si="4"/>
        <v>199330</v>
      </c>
      <c r="G19" s="7">
        <f t="shared" si="3"/>
        <v>0</v>
      </c>
      <c r="H19" s="7">
        <v>199330</v>
      </c>
      <c r="I19" s="7">
        <f>J19-H19</f>
        <v>21670</v>
      </c>
      <c r="J19" s="7">
        <v>221000</v>
      </c>
    </row>
    <row r="20" spans="1:10" x14ac:dyDescent="0.3">
      <c r="A20" s="10" t="s">
        <v>169</v>
      </c>
      <c r="B20" s="10" t="s">
        <v>131</v>
      </c>
      <c r="C20" s="10" t="s">
        <v>132</v>
      </c>
      <c r="D20" s="11">
        <v>30526</v>
      </c>
      <c r="E20" s="11"/>
      <c r="F20" s="11">
        <f t="shared" si="4"/>
        <v>30526</v>
      </c>
      <c r="G20" s="7">
        <f t="shared" si="3"/>
        <v>0</v>
      </c>
      <c r="H20" s="7">
        <v>30526</v>
      </c>
      <c r="I20" s="7">
        <f>J20-H20</f>
        <v>7974</v>
      </c>
      <c r="J20" s="7">
        <v>38500</v>
      </c>
    </row>
    <row r="21" spans="1:10" x14ac:dyDescent="0.3">
      <c r="A21" s="10" t="s">
        <v>169</v>
      </c>
      <c r="B21" s="10" t="s">
        <v>175</v>
      </c>
      <c r="C21" s="10" t="s">
        <v>176</v>
      </c>
      <c r="D21" s="11">
        <v>1991</v>
      </c>
      <c r="E21" s="11">
        <v>1369</v>
      </c>
      <c r="F21" s="11">
        <f t="shared" si="4"/>
        <v>3360</v>
      </c>
      <c r="G21" s="7">
        <f t="shared" si="3"/>
        <v>0</v>
      </c>
      <c r="H21" s="7">
        <v>3360</v>
      </c>
      <c r="I21" s="7">
        <f>J21-H21</f>
        <v>-260</v>
      </c>
      <c r="J21" s="7">
        <v>3100</v>
      </c>
    </row>
    <row r="22" spans="1:10" s="5" customFormat="1" x14ac:dyDescent="0.3">
      <c r="A22" s="8"/>
      <c r="B22" s="8" t="s">
        <v>109</v>
      </c>
      <c r="C22" s="8" t="s">
        <v>110</v>
      </c>
      <c r="D22" s="9">
        <f>D23+D70+D83+D86+D89</f>
        <v>153909</v>
      </c>
      <c r="E22" s="9">
        <f>E23+E70+E83+E86+E89</f>
        <v>3755</v>
      </c>
      <c r="F22" s="9">
        <f>F23+F70+F83+F86+F89</f>
        <v>162298</v>
      </c>
      <c r="G22" s="22">
        <f>H22-F22</f>
        <v>0</v>
      </c>
      <c r="H22" s="22">
        <f>SUM(H24+H37+H44+H70+H83+H86+H89)</f>
        <v>162298</v>
      </c>
      <c r="I22" s="22">
        <f>J22-H22</f>
        <v>58670</v>
      </c>
      <c r="J22" s="22">
        <f>SUM(J23+J70+J83+J86+J89)</f>
        <v>220968</v>
      </c>
    </row>
    <row r="23" spans="1:10" s="5" customFormat="1" x14ac:dyDescent="0.3">
      <c r="A23" s="8"/>
      <c r="B23" s="8" t="s">
        <v>111</v>
      </c>
      <c r="C23" s="8" t="s">
        <v>112</v>
      </c>
      <c r="D23" s="9">
        <f>D24+D44</f>
        <v>28999</v>
      </c>
      <c r="E23" s="9">
        <f>E24+E44</f>
        <v>8155</v>
      </c>
      <c r="F23" s="9">
        <v>41788</v>
      </c>
      <c r="G23" s="22">
        <f>H23-F23</f>
        <v>0</v>
      </c>
      <c r="H23" s="22">
        <f>SUM(H24+H37+H44)</f>
        <v>41788</v>
      </c>
      <c r="I23" s="22">
        <f>J23-H23</f>
        <v>16480</v>
      </c>
      <c r="J23" s="22">
        <f>SUM(J24+J37+J44)</f>
        <v>58268</v>
      </c>
    </row>
    <row r="24" spans="1:10" s="5" customFormat="1" x14ac:dyDescent="0.3">
      <c r="A24" s="8" t="s">
        <v>177</v>
      </c>
      <c r="B24" s="8"/>
      <c r="C24" s="8" t="s">
        <v>178</v>
      </c>
      <c r="D24" s="9">
        <f>D25+D31</f>
        <v>1088</v>
      </c>
      <c r="E24" s="9">
        <f>SUM(E25:E34)</f>
        <v>3423</v>
      </c>
      <c r="F24" s="9">
        <f>SUM(F25:F34)</f>
        <v>4511</v>
      </c>
      <c r="G24" s="22">
        <f>H24-F24</f>
        <v>0</v>
      </c>
      <c r="H24" s="22">
        <f>SUM(H25:H36)</f>
        <v>4511</v>
      </c>
      <c r="I24" s="22">
        <f>SUM(I25:I36)</f>
        <v>7189</v>
      </c>
      <c r="J24" s="22">
        <f>SUM(J25:J36)</f>
        <v>11700</v>
      </c>
    </row>
    <row r="25" spans="1:10" x14ac:dyDescent="0.3">
      <c r="A25" s="10" t="s">
        <v>177</v>
      </c>
      <c r="B25" s="10" t="s">
        <v>27</v>
      </c>
      <c r="C25" s="10" t="s">
        <v>28</v>
      </c>
      <c r="D25" s="11">
        <v>13</v>
      </c>
      <c r="E25" s="11">
        <v>-12</v>
      </c>
      <c r="F25" s="11">
        <f>D25+E25</f>
        <v>1</v>
      </c>
      <c r="G25" s="40">
        <f>H25-F25</f>
        <v>0</v>
      </c>
      <c r="H25" s="40">
        <v>1</v>
      </c>
      <c r="I25" s="7">
        <f>J25-H25</f>
        <v>42</v>
      </c>
      <c r="J25" s="7">
        <v>43</v>
      </c>
    </row>
    <row r="26" spans="1:10" x14ac:dyDescent="0.3">
      <c r="A26" s="19">
        <v>25</v>
      </c>
      <c r="B26" s="19">
        <v>32224</v>
      </c>
      <c r="C26" s="17" t="s">
        <v>222</v>
      </c>
      <c r="D26" s="11">
        <v>0</v>
      </c>
      <c r="E26" s="11">
        <v>300</v>
      </c>
      <c r="F26" s="11">
        <v>300</v>
      </c>
      <c r="G26" s="40">
        <v>0</v>
      </c>
      <c r="H26" s="40">
        <v>300</v>
      </c>
      <c r="I26" s="7">
        <f>J26-H26</f>
        <v>0</v>
      </c>
      <c r="J26" s="7">
        <v>300</v>
      </c>
    </row>
    <row r="27" spans="1:10" x14ac:dyDescent="0.3">
      <c r="A27" s="19">
        <v>25</v>
      </c>
      <c r="B27" s="19">
        <v>32251</v>
      </c>
      <c r="C27" s="17" t="s">
        <v>226</v>
      </c>
      <c r="D27" s="11">
        <v>0</v>
      </c>
      <c r="E27" s="11">
        <v>1000</v>
      </c>
      <c r="F27" s="11">
        <v>1000</v>
      </c>
      <c r="G27" s="40">
        <f>H27-F27</f>
        <v>0</v>
      </c>
      <c r="H27" s="40">
        <v>1000</v>
      </c>
      <c r="I27" s="7">
        <f>J27-H27</f>
        <v>-303</v>
      </c>
      <c r="J27" s="7">
        <v>697</v>
      </c>
    </row>
    <row r="28" spans="1:10" x14ac:dyDescent="0.3">
      <c r="A28" s="19">
        <v>25</v>
      </c>
      <c r="B28" s="19">
        <v>32321</v>
      </c>
      <c r="C28" s="17" t="s">
        <v>242</v>
      </c>
      <c r="D28" s="11"/>
      <c r="E28" s="11"/>
      <c r="F28" s="11">
        <v>0</v>
      </c>
      <c r="G28" s="40">
        <f>H28-F28</f>
        <v>0</v>
      </c>
      <c r="H28" s="40">
        <v>0</v>
      </c>
      <c r="I28" s="7">
        <f>J28-H28</f>
        <v>5180</v>
      </c>
      <c r="J28" s="7">
        <v>5180</v>
      </c>
    </row>
    <row r="29" spans="1:10" x14ac:dyDescent="0.3">
      <c r="A29" s="19">
        <v>25</v>
      </c>
      <c r="B29" s="19">
        <v>32322</v>
      </c>
      <c r="C29" s="17" t="s">
        <v>240</v>
      </c>
      <c r="D29" s="11"/>
      <c r="E29" s="11"/>
      <c r="F29" s="11">
        <v>0</v>
      </c>
      <c r="G29" s="40">
        <f>H29-F29</f>
        <v>0</v>
      </c>
      <c r="H29" s="40">
        <v>0</v>
      </c>
      <c r="I29" s="7">
        <f>J29-H29</f>
        <v>700</v>
      </c>
      <c r="J29" s="7">
        <v>700</v>
      </c>
    </row>
    <row r="30" spans="1:10" x14ac:dyDescent="0.3">
      <c r="A30" s="19">
        <v>25</v>
      </c>
      <c r="B30" s="19">
        <v>32354</v>
      </c>
      <c r="C30" s="17" t="s">
        <v>241</v>
      </c>
      <c r="D30" s="11"/>
      <c r="E30" s="11"/>
      <c r="F30" s="11">
        <v>0</v>
      </c>
      <c r="G30" s="40">
        <f>H30-F30</f>
        <v>0</v>
      </c>
      <c r="H30" s="40">
        <v>0</v>
      </c>
      <c r="I30" s="7">
        <f>J30-H30</f>
        <v>270</v>
      </c>
      <c r="J30" s="7">
        <v>270</v>
      </c>
    </row>
    <row r="31" spans="1:10" x14ac:dyDescent="0.3">
      <c r="A31" s="10" t="s">
        <v>177</v>
      </c>
      <c r="B31" s="10" t="s">
        <v>179</v>
      </c>
      <c r="C31" s="17" t="s">
        <v>180</v>
      </c>
      <c r="D31" s="11">
        <v>1075</v>
      </c>
      <c r="E31" s="11">
        <v>-1075</v>
      </c>
      <c r="F31" s="11">
        <f>D31+E31</f>
        <v>0</v>
      </c>
      <c r="G31" s="40">
        <v>0</v>
      </c>
      <c r="H31" s="40">
        <v>0</v>
      </c>
      <c r="I31" s="7">
        <v>0</v>
      </c>
      <c r="J31" s="7">
        <v>0</v>
      </c>
    </row>
    <row r="32" spans="1:10" x14ac:dyDescent="0.3">
      <c r="A32" s="19">
        <v>25</v>
      </c>
      <c r="B32" s="19">
        <v>42211</v>
      </c>
      <c r="C32" s="17" t="s">
        <v>150</v>
      </c>
      <c r="D32" s="11">
        <v>0</v>
      </c>
      <c r="E32" s="11">
        <v>600</v>
      </c>
      <c r="F32" s="11">
        <v>600</v>
      </c>
      <c r="G32" s="40">
        <v>0</v>
      </c>
      <c r="H32" s="40">
        <v>600</v>
      </c>
      <c r="I32" s="7">
        <v>0</v>
      </c>
      <c r="J32" s="7">
        <v>600</v>
      </c>
    </row>
    <row r="33" spans="1:10" x14ac:dyDescent="0.3">
      <c r="A33" s="19">
        <v>25</v>
      </c>
      <c r="B33" s="19">
        <v>42212</v>
      </c>
      <c r="C33" s="17" t="s">
        <v>227</v>
      </c>
      <c r="D33" s="11">
        <v>0</v>
      </c>
      <c r="E33" s="11">
        <v>2110</v>
      </c>
      <c r="F33" s="11">
        <v>2110</v>
      </c>
      <c r="G33" s="40">
        <f>H33-F33</f>
        <v>0</v>
      </c>
      <c r="H33" s="40">
        <v>2110</v>
      </c>
      <c r="I33" s="7">
        <f>J33-H33</f>
        <v>-730</v>
      </c>
      <c r="J33" s="7">
        <v>1380</v>
      </c>
    </row>
    <row r="34" spans="1:10" x14ac:dyDescent="0.3">
      <c r="A34" s="19">
        <v>25</v>
      </c>
      <c r="B34" s="19">
        <v>42273</v>
      </c>
      <c r="C34" s="17" t="s">
        <v>228</v>
      </c>
      <c r="D34" s="11">
        <v>0</v>
      </c>
      <c r="E34" s="11">
        <v>500</v>
      </c>
      <c r="F34" s="11">
        <v>500</v>
      </c>
      <c r="G34" s="40">
        <v>0</v>
      </c>
      <c r="H34" s="40">
        <v>500</v>
      </c>
      <c r="I34" s="7">
        <v>0</v>
      </c>
      <c r="J34" s="7">
        <v>500</v>
      </c>
    </row>
    <row r="35" spans="1:10" x14ac:dyDescent="0.3">
      <c r="A35" s="19">
        <v>25</v>
      </c>
      <c r="B35" s="19">
        <v>42411</v>
      </c>
      <c r="C35" s="17" t="s">
        <v>158</v>
      </c>
      <c r="D35" s="11"/>
      <c r="E35" s="11"/>
      <c r="F35" s="11">
        <v>0</v>
      </c>
      <c r="G35" s="40">
        <f>H35-F35</f>
        <v>0</v>
      </c>
      <c r="H35" s="40">
        <v>0</v>
      </c>
      <c r="I35" s="7">
        <f>J35-H35</f>
        <v>30</v>
      </c>
      <c r="J35" s="7">
        <v>30</v>
      </c>
    </row>
    <row r="36" spans="1:10" x14ac:dyDescent="0.3">
      <c r="A36" s="19">
        <v>25</v>
      </c>
      <c r="B36" s="19">
        <v>42149</v>
      </c>
      <c r="C36" s="17" t="s">
        <v>239</v>
      </c>
      <c r="D36" s="11"/>
      <c r="E36" s="11"/>
      <c r="F36" s="11">
        <v>0</v>
      </c>
      <c r="G36" s="40">
        <f>H36-F36</f>
        <v>0</v>
      </c>
      <c r="H36" s="40">
        <v>0</v>
      </c>
      <c r="I36" s="7">
        <f>J36-H36</f>
        <v>2000</v>
      </c>
      <c r="J36" s="7">
        <v>2000</v>
      </c>
    </row>
    <row r="37" spans="1:10" x14ac:dyDescent="0.3">
      <c r="A37" s="27">
        <v>29</v>
      </c>
      <c r="B37" s="27"/>
      <c r="C37" s="8" t="s">
        <v>233</v>
      </c>
      <c r="D37" s="9"/>
      <c r="E37" s="9"/>
      <c r="F37" s="9">
        <f>SUM(F43)</f>
        <v>1780</v>
      </c>
      <c r="G37" s="22">
        <f>SUM(G39:G43)</f>
        <v>-1780</v>
      </c>
      <c r="H37" s="22">
        <f>SUM(H39:H43)</f>
        <v>1780</v>
      </c>
      <c r="I37" s="22">
        <f>SUM(I38:I43)</f>
        <v>-30</v>
      </c>
      <c r="J37" s="22">
        <f>SUM(J38:J43)</f>
        <v>1750</v>
      </c>
    </row>
    <row r="38" spans="1:10" x14ac:dyDescent="0.3">
      <c r="A38" s="27"/>
      <c r="B38" s="18">
        <v>32113</v>
      </c>
      <c r="C38" s="17" t="s">
        <v>14</v>
      </c>
      <c r="D38" s="9"/>
      <c r="E38" s="9"/>
      <c r="F38" s="9"/>
      <c r="G38" s="22"/>
      <c r="H38" s="40">
        <v>0</v>
      </c>
      <c r="I38" s="7">
        <f>J38-H38</f>
        <v>130</v>
      </c>
      <c r="J38" s="7">
        <v>130</v>
      </c>
    </row>
    <row r="39" spans="1:10" x14ac:dyDescent="0.3">
      <c r="A39" s="27"/>
      <c r="B39" s="18">
        <v>32211</v>
      </c>
      <c r="C39" s="17" t="s">
        <v>20</v>
      </c>
      <c r="D39" s="23"/>
      <c r="E39" s="23"/>
      <c r="F39" s="23">
        <v>0</v>
      </c>
      <c r="G39" s="40">
        <f>H39-F39</f>
        <v>0</v>
      </c>
      <c r="H39" s="40">
        <v>0</v>
      </c>
      <c r="I39" s="7">
        <f>J39-H39</f>
        <v>200</v>
      </c>
      <c r="J39" s="7">
        <v>200</v>
      </c>
    </row>
    <row r="40" spans="1:10" x14ac:dyDescent="0.3">
      <c r="A40" s="27"/>
      <c r="B40" s="18">
        <v>32219</v>
      </c>
      <c r="C40" s="17" t="s">
        <v>28</v>
      </c>
      <c r="D40" s="23"/>
      <c r="E40" s="23"/>
      <c r="F40" s="23">
        <v>0</v>
      </c>
      <c r="G40" s="40">
        <f>H40-F40</f>
        <v>0</v>
      </c>
      <c r="H40" s="40">
        <v>0</v>
      </c>
      <c r="I40" s="7">
        <f>J40-H40</f>
        <v>70</v>
      </c>
      <c r="J40" s="7">
        <v>70</v>
      </c>
    </row>
    <row r="41" spans="1:10" x14ac:dyDescent="0.3">
      <c r="A41" s="27"/>
      <c r="B41" s="18">
        <v>32371</v>
      </c>
      <c r="C41" s="17" t="s">
        <v>243</v>
      </c>
      <c r="D41" s="23"/>
      <c r="E41" s="23"/>
      <c r="F41" s="23">
        <v>0</v>
      </c>
      <c r="G41" s="40">
        <f>H41-F41</f>
        <v>0</v>
      </c>
      <c r="H41" s="40">
        <v>0</v>
      </c>
      <c r="I41" s="7">
        <f>J41-H41</f>
        <v>1250</v>
      </c>
      <c r="J41" s="7">
        <v>1250</v>
      </c>
    </row>
    <row r="42" spans="1:10" x14ac:dyDescent="0.3">
      <c r="A42" s="27"/>
      <c r="B42" s="18">
        <v>32931</v>
      </c>
      <c r="C42" s="17" t="s">
        <v>97</v>
      </c>
      <c r="D42" s="23"/>
      <c r="E42" s="23"/>
      <c r="F42" s="23">
        <v>0</v>
      </c>
      <c r="G42" s="40">
        <f>H42</f>
        <v>0</v>
      </c>
      <c r="H42" s="40">
        <v>0</v>
      </c>
      <c r="I42" s="7">
        <f>J42-H42</f>
        <v>100</v>
      </c>
      <c r="J42" s="7">
        <v>100</v>
      </c>
    </row>
    <row r="43" spans="1:10" x14ac:dyDescent="0.3">
      <c r="A43" s="19"/>
      <c r="B43" s="19">
        <v>42261</v>
      </c>
      <c r="C43" s="17" t="s">
        <v>196</v>
      </c>
      <c r="D43" s="11"/>
      <c r="E43" s="11"/>
      <c r="F43" s="11">
        <v>1780</v>
      </c>
      <c r="G43" s="7">
        <v>-1780</v>
      </c>
      <c r="H43" s="7">
        <v>1780</v>
      </c>
      <c r="I43" s="7">
        <f>J43-H43</f>
        <v>-1780</v>
      </c>
      <c r="J43" s="7">
        <v>0</v>
      </c>
    </row>
    <row r="44" spans="1:10" s="5" customFormat="1" x14ac:dyDescent="0.3">
      <c r="A44" s="8" t="s">
        <v>181</v>
      </c>
      <c r="B44" s="8"/>
      <c r="C44" s="8" t="s">
        <v>182</v>
      </c>
      <c r="D44" s="9">
        <f>SUM(D47:D66)</f>
        <v>27911</v>
      </c>
      <c r="E44" s="9">
        <f>SUM(E52:E69)</f>
        <v>4732</v>
      </c>
      <c r="F44" s="9">
        <f>SUM(F47:F69)</f>
        <v>32643</v>
      </c>
      <c r="G44" s="22">
        <f>SUM(G45:G69)</f>
        <v>505</v>
      </c>
      <c r="H44" s="22">
        <f>SUM(H45:H69)</f>
        <v>35497</v>
      </c>
      <c r="I44" s="22">
        <f>SUM(I45:I69)</f>
        <v>9321</v>
      </c>
      <c r="J44" s="22">
        <f>SUM(J45:J69)</f>
        <v>44818</v>
      </c>
    </row>
    <row r="45" spans="1:10" s="5" customFormat="1" x14ac:dyDescent="0.3">
      <c r="A45" s="18">
        <v>55</v>
      </c>
      <c r="B45" s="18">
        <v>31111</v>
      </c>
      <c r="C45" s="17" t="s">
        <v>244</v>
      </c>
      <c r="D45" s="23"/>
      <c r="E45" s="23"/>
      <c r="F45" s="23">
        <v>0</v>
      </c>
      <c r="G45" s="40">
        <f>H45+F45</f>
        <v>0</v>
      </c>
      <c r="H45" s="40">
        <v>0</v>
      </c>
      <c r="I45" s="40">
        <f>J45-H45</f>
        <v>150</v>
      </c>
      <c r="J45" s="40">
        <v>150</v>
      </c>
    </row>
    <row r="46" spans="1:10" s="5" customFormat="1" x14ac:dyDescent="0.3">
      <c r="A46" s="18">
        <v>55</v>
      </c>
      <c r="B46" s="18">
        <v>31321</v>
      </c>
      <c r="C46" s="17" t="s">
        <v>130</v>
      </c>
      <c r="D46" s="23"/>
      <c r="E46" s="23"/>
      <c r="F46" s="23">
        <v>0</v>
      </c>
      <c r="G46" s="40">
        <v>25</v>
      </c>
      <c r="H46" s="40">
        <v>0</v>
      </c>
      <c r="I46" s="40">
        <f>J46-H46</f>
        <v>25</v>
      </c>
      <c r="J46" s="40">
        <v>25</v>
      </c>
    </row>
    <row r="47" spans="1:10" x14ac:dyDescent="0.3">
      <c r="A47" s="10" t="s">
        <v>181</v>
      </c>
      <c r="B47" s="10" t="s">
        <v>11</v>
      </c>
      <c r="C47" s="10" t="s">
        <v>12</v>
      </c>
      <c r="D47" s="11">
        <v>226</v>
      </c>
      <c r="E47" s="11"/>
      <c r="F47" s="11">
        <f>D47+E47</f>
        <v>226</v>
      </c>
      <c r="G47" s="40">
        <v>0</v>
      </c>
      <c r="H47" s="7">
        <v>226</v>
      </c>
      <c r="I47" s="7">
        <v>0</v>
      </c>
      <c r="J47" s="7">
        <v>226</v>
      </c>
    </row>
    <row r="48" spans="1:10" x14ac:dyDescent="0.3">
      <c r="A48" s="10" t="s">
        <v>181</v>
      </c>
      <c r="B48" s="10" t="s">
        <v>13</v>
      </c>
      <c r="C48" s="10" t="s">
        <v>14</v>
      </c>
      <c r="D48" s="11">
        <v>119</v>
      </c>
      <c r="E48" s="11"/>
      <c r="F48" s="11">
        <f>D48+E48</f>
        <v>119</v>
      </c>
      <c r="G48" s="7">
        <f>H48-F48</f>
        <v>0</v>
      </c>
      <c r="H48" s="7">
        <v>119</v>
      </c>
      <c r="I48" s="7">
        <f>J48-H48</f>
        <v>181</v>
      </c>
      <c r="J48" s="7">
        <v>300</v>
      </c>
    </row>
    <row r="49" spans="1:10" x14ac:dyDescent="0.3">
      <c r="A49" s="19">
        <v>55</v>
      </c>
      <c r="B49" s="19">
        <v>32115</v>
      </c>
      <c r="C49" s="10" t="s">
        <v>245</v>
      </c>
      <c r="D49" s="11"/>
      <c r="E49" s="11"/>
      <c r="F49" s="11">
        <v>0</v>
      </c>
      <c r="G49" s="7">
        <v>170</v>
      </c>
      <c r="H49" s="7">
        <v>0</v>
      </c>
      <c r="I49" s="7">
        <f>J49-H49</f>
        <v>200</v>
      </c>
      <c r="J49" s="7">
        <v>200</v>
      </c>
    </row>
    <row r="50" spans="1:10" x14ac:dyDescent="0.3">
      <c r="A50" s="19">
        <v>55</v>
      </c>
      <c r="B50" s="19">
        <v>32131</v>
      </c>
      <c r="C50" s="10" t="s">
        <v>18</v>
      </c>
      <c r="D50" s="11"/>
      <c r="E50" s="11"/>
      <c r="F50" s="11">
        <v>0</v>
      </c>
      <c r="G50" s="7">
        <v>310</v>
      </c>
      <c r="H50" s="7">
        <v>0</v>
      </c>
      <c r="I50" s="7">
        <f>J50-H50</f>
        <v>310</v>
      </c>
      <c r="J50" s="7">
        <v>310</v>
      </c>
    </row>
    <row r="51" spans="1:10" x14ac:dyDescent="0.3">
      <c r="A51" s="19">
        <v>55</v>
      </c>
      <c r="B51" s="19">
        <v>32132</v>
      </c>
      <c r="C51" s="10" t="s">
        <v>269</v>
      </c>
      <c r="D51" s="11"/>
      <c r="E51" s="11"/>
      <c r="F51" s="11"/>
      <c r="G51" s="7"/>
      <c r="H51" s="7">
        <v>292</v>
      </c>
      <c r="I51" s="7">
        <f>J51-H51</f>
        <v>-292</v>
      </c>
      <c r="J51" s="7">
        <v>0</v>
      </c>
    </row>
    <row r="52" spans="1:10" x14ac:dyDescent="0.3">
      <c r="A52" s="10" t="s">
        <v>181</v>
      </c>
      <c r="B52" s="10" t="s">
        <v>23</v>
      </c>
      <c r="C52" s="10" t="s">
        <v>24</v>
      </c>
      <c r="D52" s="11">
        <v>597</v>
      </c>
      <c r="E52" s="11"/>
      <c r="F52" s="11">
        <f t="shared" ref="F52:F68" si="5">D52+E52</f>
        <v>597</v>
      </c>
      <c r="G52" s="7">
        <f t="shared" ref="G52:G57" si="6">H52-F52</f>
        <v>0</v>
      </c>
      <c r="H52" s="7">
        <v>597</v>
      </c>
      <c r="I52" s="7">
        <f>J52-H52</f>
        <v>-97</v>
      </c>
      <c r="J52" s="7">
        <v>500</v>
      </c>
    </row>
    <row r="53" spans="1:10" x14ac:dyDescent="0.3">
      <c r="A53" s="10" t="s">
        <v>181</v>
      </c>
      <c r="B53" s="10" t="s">
        <v>25</v>
      </c>
      <c r="C53" s="10" t="s">
        <v>26</v>
      </c>
      <c r="D53" s="11">
        <v>319</v>
      </c>
      <c r="E53" s="11"/>
      <c r="F53" s="11">
        <f t="shared" si="5"/>
        <v>319</v>
      </c>
      <c r="G53" s="7">
        <f t="shared" si="6"/>
        <v>0</v>
      </c>
      <c r="H53" s="7">
        <v>319</v>
      </c>
      <c r="I53" s="7">
        <f>J53-H53</f>
        <v>-189</v>
      </c>
      <c r="J53" s="7">
        <v>130</v>
      </c>
    </row>
    <row r="54" spans="1:10" x14ac:dyDescent="0.3">
      <c r="A54" s="10" t="s">
        <v>181</v>
      </c>
      <c r="B54" s="10" t="s">
        <v>27</v>
      </c>
      <c r="C54" s="10" t="s">
        <v>28</v>
      </c>
      <c r="D54" s="11">
        <v>1858</v>
      </c>
      <c r="E54" s="11"/>
      <c r="F54" s="11">
        <f t="shared" si="5"/>
        <v>1858</v>
      </c>
      <c r="G54" s="7">
        <f t="shared" si="6"/>
        <v>0</v>
      </c>
      <c r="H54" s="7">
        <v>1858</v>
      </c>
      <c r="I54" s="7">
        <f>J54-H54</f>
        <v>1642</v>
      </c>
      <c r="J54" s="7">
        <v>3500</v>
      </c>
    </row>
    <row r="55" spans="1:10" x14ac:dyDescent="0.3">
      <c r="A55" s="10" t="s">
        <v>181</v>
      </c>
      <c r="B55" s="10" t="s">
        <v>143</v>
      </c>
      <c r="C55" s="10" t="s">
        <v>144</v>
      </c>
      <c r="D55" s="11">
        <v>3278</v>
      </c>
      <c r="E55" s="11">
        <v>-3278</v>
      </c>
      <c r="F55" s="11">
        <f t="shared" si="5"/>
        <v>0</v>
      </c>
      <c r="G55" s="7">
        <f t="shared" si="6"/>
        <v>0</v>
      </c>
      <c r="H55" s="7">
        <v>0</v>
      </c>
      <c r="I55" s="7">
        <f>J55-H55</f>
        <v>300</v>
      </c>
      <c r="J55" s="7">
        <v>300</v>
      </c>
    </row>
    <row r="56" spans="1:10" x14ac:dyDescent="0.3">
      <c r="A56" s="10" t="s">
        <v>181</v>
      </c>
      <c r="B56" s="10" t="s">
        <v>31</v>
      </c>
      <c r="C56" s="10" t="s">
        <v>32</v>
      </c>
      <c r="D56" s="11">
        <v>3690</v>
      </c>
      <c r="E56" s="11"/>
      <c r="F56" s="11">
        <f t="shared" si="5"/>
        <v>3690</v>
      </c>
      <c r="G56" s="7">
        <f t="shared" si="6"/>
        <v>0</v>
      </c>
      <c r="H56" s="7">
        <v>3690</v>
      </c>
      <c r="I56" s="7">
        <f>J56-H56</f>
        <v>2110</v>
      </c>
      <c r="J56" s="7">
        <v>5800</v>
      </c>
    </row>
    <row r="57" spans="1:10" x14ac:dyDescent="0.3">
      <c r="A57" s="10" t="s">
        <v>181</v>
      </c>
      <c r="B57" s="10" t="s">
        <v>183</v>
      </c>
      <c r="C57" s="10" t="s">
        <v>184</v>
      </c>
      <c r="D57" s="11">
        <v>26</v>
      </c>
      <c r="E57" s="11"/>
      <c r="F57" s="11">
        <f t="shared" si="5"/>
        <v>26</v>
      </c>
      <c r="G57" s="7">
        <f t="shared" si="6"/>
        <v>0</v>
      </c>
      <c r="H57" s="7">
        <v>26</v>
      </c>
      <c r="I57" s="7">
        <f>J57-H57</f>
        <v>74</v>
      </c>
      <c r="J57" s="7">
        <v>100</v>
      </c>
    </row>
    <row r="58" spans="1:10" x14ac:dyDescent="0.3">
      <c r="A58" s="10" t="s">
        <v>181</v>
      </c>
      <c r="B58" s="10" t="s">
        <v>51</v>
      </c>
      <c r="C58" s="10" t="s">
        <v>52</v>
      </c>
      <c r="D58" s="11">
        <v>796</v>
      </c>
      <c r="E58" s="11"/>
      <c r="F58" s="11">
        <f t="shared" si="5"/>
        <v>796</v>
      </c>
      <c r="G58" s="7">
        <v>0</v>
      </c>
      <c r="H58" s="7">
        <v>796</v>
      </c>
      <c r="I58" s="7">
        <v>0</v>
      </c>
      <c r="J58" s="7">
        <v>796</v>
      </c>
    </row>
    <row r="59" spans="1:10" x14ac:dyDescent="0.3">
      <c r="A59" s="10" t="s">
        <v>181</v>
      </c>
      <c r="B59" s="10" t="s">
        <v>53</v>
      </c>
      <c r="C59" s="10" t="s">
        <v>54</v>
      </c>
      <c r="D59" s="11">
        <v>133</v>
      </c>
      <c r="E59" s="11"/>
      <c r="F59" s="11">
        <f t="shared" si="5"/>
        <v>133</v>
      </c>
      <c r="G59" s="7">
        <f>H59-F59</f>
        <v>0</v>
      </c>
      <c r="H59" s="7">
        <v>133</v>
      </c>
      <c r="I59" s="7">
        <f>J59-H59</f>
        <v>467</v>
      </c>
      <c r="J59" s="7">
        <v>600</v>
      </c>
    </row>
    <row r="60" spans="1:10" x14ac:dyDescent="0.3">
      <c r="A60" s="10" t="s">
        <v>181</v>
      </c>
      <c r="B60" s="10" t="s">
        <v>55</v>
      </c>
      <c r="C60" s="10" t="s">
        <v>56</v>
      </c>
      <c r="D60" s="11">
        <v>531</v>
      </c>
      <c r="E60" s="11"/>
      <c r="F60" s="11">
        <f t="shared" si="5"/>
        <v>531</v>
      </c>
      <c r="G60" s="7">
        <v>0</v>
      </c>
      <c r="H60" s="7">
        <v>531</v>
      </c>
      <c r="I60" s="7">
        <v>0</v>
      </c>
      <c r="J60" s="7">
        <v>531</v>
      </c>
    </row>
    <row r="61" spans="1:10" x14ac:dyDescent="0.3">
      <c r="A61" s="10" t="s">
        <v>181</v>
      </c>
      <c r="B61" s="10" t="s">
        <v>57</v>
      </c>
      <c r="C61" s="10" t="s">
        <v>58</v>
      </c>
      <c r="D61" s="11">
        <v>770</v>
      </c>
      <c r="E61" s="11"/>
      <c r="F61" s="11">
        <f t="shared" si="5"/>
        <v>770</v>
      </c>
      <c r="G61" s="7">
        <f>H61-F61</f>
        <v>0</v>
      </c>
      <c r="H61" s="7">
        <v>770</v>
      </c>
      <c r="I61" s="7">
        <f>J61-H61</f>
        <v>1030</v>
      </c>
      <c r="J61" s="7">
        <v>1800</v>
      </c>
    </row>
    <row r="62" spans="1:10" x14ac:dyDescent="0.3">
      <c r="A62" s="19">
        <v>55</v>
      </c>
      <c r="B62" s="19">
        <v>32363</v>
      </c>
      <c r="C62" s="10" t="s">
        <v>186</v>
      </c>
      <c r="D62" s="11"/>
      <c r="E62" s="11"/>
      <c r="F62" s="11"/>
      <c r="G62" s="7"/>
      <c r="H62" s="7">
        <v>2270</v>
      </c>
      <c r="I62" s="7">
        <f>J62-H62</f>
        <v>-2270</v>
      </c>
      <c r="J62" s="7">
        <v>0</v>
      </c>
    </row>
    <row r="63" spans="1:10" x14ac:dyDescent="0.3">
      <c r="A63" s="10" t="s">
        <v>181</v>
      </c>
      <c r="B63" s="10" t="s">
        <v>89</v>
      </c>
      <c r="C63" s="10" t="s">
        <v>90</v>
      </c>
      <c r="D63" s="11">
        <v>438</v>
      </c>
      <c r="E63" s="11"/>
      <c r="F63" s="11">
        <f t="shared" si="5"/>
        <v>438</v>
      </c>
      <c r="G63" s="7">
        <v>0</v>
      </c>
      <c r="H63" s="7">
        <v>438</v>
      </c>
      <c r="I63" s="7">
        <f>J63-H63</f>
        <v>-438</v>
      </c>
      <c r="J63" s="7">
        <v>0</v>
      </c>
    </row>
    <row r="64" spans="1:10" x14ac:dyDescent="0.3">
      <c r="A64" s="19">
        <v>55</v>
      </c>
      <c r="B64" s="19">
        <v>32412</v>
      </c>
      <c r="C64" s="10" t="s">
        <v>270</v>
      </c>
      <c r="D64" s="11"/>
      <c r="E64" s="11"/>
      <c r="F64" s="11"/>
      <c r="G64" s="7"/>
      <c r="H64" s="7">
        <v>292</v>
      </c>
      <c r="I64" s="7">
        <f>J64-H64</f>
        <v>-292</v>
      </c>
      <c r="J64" s="7">
        <v>0</v>
      </c>
    </row>
    <row r="65" spans="1:10" x14ac:dyDescent="0.3">
      <c r="A65" s="19">
        <v>55</v>
      </c>
      <c r="B65" s="19">
        <v>38129</v>
      </c>
      <c r="C65" s="10" t="s">
        <v>225</v>
      </c>
      <c r="D65" s="11">
        <v>0</v>
      </c>
      <c r="E65" s="11">
        <v>1150</v>
      </c>
      <c r="F65" s="11">
        <f t="shared" si="5"/>
        <v>1150</v>
      </c>
      <c r="G65" s="7">
        <v>0</v>
      </c>
      <c r="H65" s="7">
        <v>1150</v>
      </c>
      <c r="I65" s="7">
        <v>0</v>
      </c>
      <c r="J65" s="7">
        <v>1150</v>
      </c>
    </row>
    <row r="66" spans="1:10" x14ac:dyDescent="0.3">
      <c r="A66" s="10" t="s">
        <v>181</v>
      </c>
      <c r="B66" s="10" t="s">
        <v>179</v>
      </c>
      <c r="C66" s="10" t="s">
        <v>180</v>
      </c>
      <c r="D66" s="11">
        <v>15130</v>
      </c>
      <c r="E66" s="11"/>
      <c r="F66" s="11">
        <f t="shared" si="5"/>
        <v>15130</v>
      </c>
      <c r="G66" s="7">
        <f>H66-F66</f>
        <v>0</v>
      </c>
      <c r="H66" s="7">
        <v>15130</v>
      </c>
      <c r="I66" s="7">
        <f>J66-H66</f>
        <v>2870</v>
      </c>
      <c r="J66" s="7">
        <v>18000</v>
      </c>
    </row>
    <row r="67" spans="1:10" x14ac:dyDescent="0.3">
      <c r="A67" s="19">
        <v>55</v>
      </c>
      <c r="B67" s="19">
        <v>42211</v>
      </c>
      <c r="C67" s="10" t="s">
        <v>150</v>
      </c>
      <c r="D67" s="11"/>
      <c r="E67" s="11"/>
      <c r="F67" s="11">
        <v>0</v>
      </c>
      <c r="G67" s="7">
        <f>H67-F67</f>
        <v>0</v>
      </c>
      <c r="H67" s="7">
        <v>0</v>
      </c>
      <c r="I67" s="7">
        <f>J67-H67</f>
        <v>600</v>
      </c>
      <c r="J67" s="7">
        <v>600</v>
      </c>
    </row>
    <row r="68" spans="1:10" x14ac:dyDescent="0.3">
      <c r="A68" s="19">
        <v>55</v>
      </c>
      <c r="B68" s="19">
        <v>42221</v>
      </c>
      <c r="C68" s="10" t="s">
        <v>229</v>
      </c>
      <c r="D68" s="11">
        <v>0</v>
      </c>
      <c r="E68" s="11">
        <v>3472</v>
      </c>
      <c r="F68" s="11">
        <f t="shared" si="5"/>
        <v>3472</v>
      </c>
      <c r="G68" s="7">
        <f>H68-F68</f>
        <v>0</v>
      </c>
      <c r="H68" s="7">
        <v>3472</v>
      </c>
      <c r="I68" s="7">
        <f>J68-H68</f>
        <v>28</v>
      </c>
      <c r="J68" s="7">
        <v>3500</v>
      </c>
    </row>
    <row r="69" spans="1:10" x14ac:dyDescent="0.3">
      <c r="A69" s="19">
        <v>55</v>
      </c>
      <c r="B69" s="19">
        <v>42261</v>
      </c>
      <c r="C69" s="10" t="s">
        <v>196</v>
      </c>
      <c r="D69" s="11">
        <v>0</v>
      </c>
      <c r="E69" s="11">
        <v>3388</v>
      </c>
      <c r="F69" s="11">
        <v>3388</v>
      </c>
      <c r="G69" s="7">
        <f>H69-F69</f>
        <v>0</v>
      </c>
      <c r="H69" s="7">
        <v>3388</v>
      </c>
      <c r="I69" s="7">
        <f>J69-H69</f>
        <v>2912</v>
      </c>
      <c r="J69" s="7">
        <v>6300</v>
      </c>
    </row>
    <row r="70" spans="1:10" s="5" customFormat="1" x14ac:dyDescent="0.3">
      <c r="A70" s="8"/>
      <c r="B70" s="8" t="s">
        <v>115</v>
      </c>
      <c r="C70" s="8" t="s">
        <v>116</v>
      </c>
      <c r="D70" s="9">
        <f>D71</f>
        <v>38569</v>
      </c>
      <c r="E70" s="9">
        <f t="shared" ref="E70:F70" si="7">E71</f>
        <v>-3069</v>
      </c>
      <c r="F70" s="9">
        <f t="shared" si="7"/>
        <v>35500</v>
      </c>
      <c r="G70" s="22">
        <f>H70-F70</f>
        <v>0</v>
      </c>
      <c r="H70" s="22">
        <f>SUM(H71)</f>
        <v>35500</v>
      </c>
      <c r="I70" s="22">
        <f>SUM(I71)</f>
        <v>2200</v>
      </c>
      <c r="J70" s="22">
        <f>SUM(J71)</f>
        <v>37700</v>
      </c>
    </row>
    <row r="71" spans="1:10" s="5" customFormat="1" x14ac:dyDescent="0.3">
      <c r="A71" s="8" t="s">
        <v>181</v>
      </c>
      <c r="B71" s="8"/>
      <c r="C71" s="8" t="s">
        <v>182</v>
      </c>
      <c r="D71" s="9">
        <f>SUM(D72:D82)</f>
        <v>38569</v>
      </c>
      <c r="E71" s="9">
        <f t="shared" ref="E71:F71" si="8">SUM(E72:E82)</f>
        <v>-3069</v>
      </c>
      <c r="F71" s="9">
        <f t="shared" si="8"/>
        <v>35500</v>
      </c>
      <c r="G71" s="22">
        <f>SUM(G72:G82)</f>
        <v>0</v>
      </c>
      <c r="H71" s="22">
        <f>SUM(H72:H82)</f>
        <v>35500</v>
      </c>
      <c r="I71" s="22">
        <f>SUM(I72:I82)</f>
        <v>2200</v>
      </c>
      <c r="J71" s="22">
        <f>SUM(J72:J82)</f>
        <v>37700</v>
      </c>
    </row>
    <row r="72" spans="1:10" x14ac:dyDescent="0.3">
      <c r="A72" s="10" t="s">
        <v>181</v>
      </c>
      <c r="B72" s="26">
        <v>32214</v>
      </c>
      <c r="C72" s="17" t="s">
        <v>24</v>
      </c>
      <c r="D72" s="11">
        <v>292</v>
      </c>
      <c r="E72" s="11">
        <v>8</v>
      </c>
      <c r="F72" s="11">
        <v>0</v>
      </c>
      <c r="G72" s="40">
        <f>H72</f>
        <v>0</v>
      </c>
      <c r="H72" s="7">
        <v>0</v>
      </c>
      <c r="I72" s="7">
        <f>J72-H72</f>
        <v>2000</v>
      </c>
      <c r="J72" s="7">
        <v>2000</v>
      </c>
    </row>
    <row r="73" spans="1:10" x14ac:dyDescent="0.3">
      <c r="A73" s="19">
        <v>55</v>
      </c>
      <c r="B73" s="10" t="s">
        <v>25</v>
      </c>
      <c r="C73" s="10" t="s">
        <v>26</v>
      </c>
      <c r="D73" s="11"/>
      <c r="E73" s="11"/>
      <c r="F73" s="11">
        <v>300</v>
      </c>
      <c r="G73" s="40">
        <f t="shared" ref="G73:G85" si="9">H73-F73</f>
        <v>0</v>
      </c>
      <c r="H73" s="7">
        <v>300</v>
      </c>
      <c r="I73" s="7">
        <v>0</v>
      </c>
      <c r="J73" s="7">
        <v>300</v>
      </c>
    </row>
    <row r="74" spans="1:10" x14ac:dyDescent="0.3">
      <c r="A74" s="10" t="s">
        <v>181</v>
      </c>
      <c r="B74" s="10" t="s">
        <v>27</v>
      </c>
      <c r="C74" s="10" t="s">
        <v>28</v>
      </c>
      <c r="D74" s="11">
        <v>186</v>
      </c>
      <c r="E74" s="11">
        <v>14</v>
      </c>
      <c r="F74" s="11">
        <f t="shared" ref="F74:F82" si="10">D74+E74</f>
        <v>200</v>
      </c>
      <c r="G74" s="40">
        <f t="shared" si="9"/>
        <v>0</v>
      </c>
      <c r="H74" s="7">
        <v>200</v>
      </c>
      <c r="I74" s="7">
        <f>J74-H74</f>
        <v>-200</v>
      </c>
      <c r="J74" s="7">
        <v>0</v>
      </c>
    </row>
    <row r="75" spans="1:10" x14ac:dyDescent="0.3">
      <c r="A75" s="10" t="s">
        <v>181</v>
      </c>
      <c r="B75" s="10" t="s">
        <v>143</v>
      </c>
      <c r="C75" s="10" t="s">
        <v>144</v>
      </c>
      <c r="D75" s="11">
        <v>33977</v>
      </c>
      <c r="E75" s="11">
        <v>-4077</v>
      </c>
      <c r="F75" s="11">
        <f t="shared" si="10"/>
        <v>29900</v>
      </c>
      <c r="G75" s="40">
        <f t="shared" si="9"/>
        <v>0</v>
      </c>
      <c r="H75" s="7">
        <v>29900</v>
      </c>
      <c r="I75" s="7">
        <f>J75-H75</f>
        <v>-1900</v>
      </c>
      <c r="J75" s="7">
        <v>28000</v>
      </c>
    </row>
    <row r="76" spans="1:10" x14ac:dyDescent="0.3">
      <c r="A76" s="10" t="s">
        <v>181</v>
      </c>
      <c r="B76" s="10" t="s">
        <v>29</v>
      </c>
      <c r="C76" s="10" t="s">
        <v>30</v>
      </c>
      <c r="D76" s="11">
        <v>889</v>
      </c>
      <c r="E76" s="11">
        <v>111</v>
      </c>
      <c r="F76" s="11">
        <f t="shared" si="10"/>
        <v>1000</v>
      </c>
      <c r="G76" s="40">
        <f t="shared" si="9"/>
        <v>0</v>
      </c>
      <c r="H76" s="7">
        <v>1000</v>
      </c>
      <c r="I76" s="7">
        <f>J76-H76</f>
        <v>-1000</v>
      </c>
      <c r="J76" s="7">
        <v>0</v>
      </c>
    </row>
    <row r="77" spans="1:10" x14ac:dyDescent="0.3">
      <c r="A77" s="10" t="s">
        <v>181</v>
      </c>
      <c r="B77" s="10" t="s">
        <v>187</v>
      </c>
      <c r="C77" s="10" t="s">
        <v>188</v>
      </c>
      <c r="D77" s="11">
        <v>730</v>
      </c>
      <c r="E77" s="11">
        <v>270</v>
      </c>
      <c r="F77" s="11">
        <f t="shared" si="10"/>
        <v>1000</v>
      </c>
      <c r="G77" s="40">
        <f t="shared" si="9"/>
        <v>0</v>
      </c>
      <c r="H77" s="7">
        <v>1000</v>
      </c>
      <c r="I77" s="7">
        <f>J77-H77</f>
        <v>-300</v>
      </c>
      <c r="J77" s="7">
        <v>700</v>
      </c>
    </row>
    <row r="78" spans="1:10" x14ac:dyDescent="0.3">
      <c r="A78" s="10" t="s">
        <v>181</v>
      </c>
      <c r="B78" s="10" t="s">
        <v>53</v>
      </c>
      <c r="C78" s="10" t="s">
        <v>54</v>
      </c>
      <c r="D78" s="11">
        <v>1407</v>
      </c>
      <c r="E78" s="11">
        <v>-1407</v>
      </c>
      <c r="F78" s="11">
        <f t="shared" si="10"/>
        <v>0</v>
      </c>
      <c r="G78" s="40">
        <f t="shared" si="9"/>
        <v>0</v>
      </c>
      <c r="H78" s="7">
        <v>0</v>
      </c>
      <c r="I78" s="7">
        <f>J78-H78</f>
        <v>3200</v>
      </c>
      <c r="J78" s="7">
        <v>3200</v>
      </c>
    </row>
    <row r="79" spans="1:10" x14ac:dyDescent="0.3">
      <c r="A79" s="19">
        <v>55</v>
      </c>
      <c r="B79" s="19">
        <v>32322</v>
      </c>
      <c r="C79" s="10" t="s">
        <v>223</v>
      </c>
      <c r="D79" s="11">
        <v>0</v>
      </c>
      <c r="E79" s="11">
        <v>1500</v>
      </c>
      <c r="F79" s="11">
        <f t="shared" si="10"/>
        <v>1500</v>
      </c>
      <c r="G79" s="40">
        <f t="shared" si="9"/>
        <v>0</v>
      </c>
      <c r="H79" s="7">
        <v>1500</v>
      </c>
      <c r="I79" s="7">
        <v>0</v>
      </c>
      <c r="J79" s="7">
        <v>1500</v>
      </c>
    </row>
    <row r="80" spans="1:10" x14ac:dyDescent="0.3">
      <c r="A80" s="19">
        <v>55</v>
      </c>
      <c r="B80" s="19">
        <v>32329</v>
      </c>
      <c r="C80" s="10" t="s">
        <v>224</v>
      </c>
      <c r="D80" s="11">
        <v>0</v>
      </c>
      <c r="E80" s="11">
        <v>500</v>
      </c>
      <c r="F80" s="11">
        <f t="shared" si="10"/>
        <v>500</v>
      </c>
      <c r="G80" s="40">
        <f t="shared" si="9"/>
        <v>0</v>
      </c>
      <c r="H80" s="7">
        <v>500</v>
      </c>
      <c r="I80" s="7">
        <v>0</v>
      </c>
      <c r="J80" s="7">
        <v>500</v>
      </c>
    </row>
    <row r="81" spans="1:10" x14ac:dyDescent="0.3">
      <c r="A81" s="10" t="s">
        <v>181</v>
      </c>
      <c r="B81" s="10" t="s">
        <v>185</v>
      </c>
      <c r="C81" s="10" t="s">
        <v>186</v>
      </c>
      <c r="D81" s="11">
        <v>597</v>
      </c>
      <c r="E81" s="11">
        <v>3</v>
      </c>
      <c r="F81" s="11">
        <f t="shared" si="10"/>
        <v>600</v>
      </c>
      <c r="G81" s="40">
        <f t="shared" si="9"/>
        <v>0</v>
      </c>
      <c r="H81" s="7">
        <v>600</v>
      </c>
      <c r="I81" s="7">
        <f>J81-H81</f>
        <v>400</v>
      </c>
      <c r="J81" s="7">
        <v>1000</v>
      </c>
    </row>
    <row r="82" spans="1:10" x14ac:dyDescent="0.3">
      <c r="A82" s="10" t="s">
        <v>181</v>
      </c>
      <c r="B82" s="10" t="s">
        <v>155</v>
      </c>
      <c r="C82" s="10" t="s">
        <v>156</v>
      </c>
      <c r="D82" s="11">
        <v>491</v>
      </c>
      <c r="E82" s="11">
        <v>9</v>
      </c>
      <c r="F82" s="11">
        <f t="shared" si="10"/>
        <v>500</v>
      </c>
      <c r="G82" s="7">
        <f t="shared" si="9"/>
        <v>0</v>
      </c>
      <c r="H82" s="7">
        <v>500</v>
      </c>
      <c r="I82" s="7">
        <v>0</v>
      </c>
      <c r="J82" s="7">
        <v>500</v>
      </c>
    </row>
    <row r="83" spans="1:10" s="5" customFormat="1" x14ac:dyDescent="0.3">
      <c r="A83" s="8"/>
      <c r="B83" s="8" t="s">
        <v>137</v>
      </c>
      <c r="C83" s="8" t="s">
        <v>138</v>
      </c>
      <c r="D83" s="9">
        <f>D84</f>
        <v>7831</v>
      </c>
      <c r="E83" s="9">
        <f t="shared" ref="E83:F84" si="11">E84</f>
        <v>-1331</v>
      </c>
      <c r="F83" s="9">
        <f t="shared" si="11"/>
        <v>6500</v>
      </c>
      <c r="G83" s="22">
        <f t="shared" si="9"/>
        <v>0</v>
      </c>
      <c r="H83" s="22">
        <f t="shared" ref="H83:J84" si="12">SUM(H84)</f>
        <v>6500</v>
      </c>
      <c r="I83" s="22">
        <f t="shared" si="12"/>
        <v>2700</v>
      </c>
      <c r="J83" s="22">
        <f t="shared" si="12"/>
        <v>9200</v>
      </c>
    </row>
    <row r="84" spans="1:10" s="5" customFormat="1" x14ac:dyDescent="0.3">
      <c r="A84" s="8" t="s">
        <v>181</v>
      </c>
      <c r="B84" s="8"/>
      <c r="C84" s="8" t="s">
        <v>182</v>
      </c>
      <c r="D84" s="9">
        <f>D85</f>
        <v>7831</v>
      </c>
      <c r="E84" s="9">
        <f t="shared" si="11"/>
        <v>-1331</v>
      </c>
      <c r="F84" s="9">
        <f t="shared" si="11"/>
        <v>6500</v>
      </c>
      <c r="G84" s="22">
        <f t="shared" si="9"/>
        <v>0</v>
      </c>
      <c r="H84" s="22">
        <f t="shared" si="12"/>
        <v>6500</v>
      </c>
      <c r="I84" s="22">
        <f t="shared" si="12"/>
        <v>2700</v>
      </c>
      <c r="J84" s="22">
        <f t="shared" si="12"/>
        <v>9200</v>
      </c>
    </row>
    <row r="85" spans="1:10" x14ac:dyDescent="0.3">
      <c r="A85" s="10" t="s">
        <v>181</v>
      </c>
      <c r="B85" s="10" t="s">
        <v>139</v>
      </c>
      <c r="C85" s="10" t="s">
        <v>140</v>
      </c>
      <c r="D85" s="11">
        <v>7831</v>
      </c>
      <c r="E85" s="11">
        <v>-1331</v>
      </c>
      <c r="F85" s="11">
        <f>D85+E85</f>
        <v>6500</v>
      </c>
      <c r="G85" s="40">
        <f t="shared" si="9"/>
        <v>0</v>
      </c>
      <c r="H85" s="7">
        <v>6500</v>
      </c>
      <c r="I85" s="7">
        <f>J85-H85</f>
        <v>2700</v>
      </c>
      <c r="J85" s="7">
        <v>9200</v>
      </c>
    </row>
    <row r="86" spans="1:10" s="5" customFormat="1" x14ac:dyDescent="0.3">
      <c r="A86" s="8"/>
      <c r="B86" s="8" t="s">
        <v>189</v>
      </c>
      <c r="C86" s="8" t="s">
        <v>190</v>
      </c>
      <c r="D86" s="9">
        <f>D87</f>
        <v>21634</v>
      </c>
      <c r="E86" s="9">
        <f t="shared" ref="E86:F87" si="13">E87</f>
        <v>0</v>
      </c>
      <c r="F86" s="9">
        <f t="shared" si="13"/>
        <v>21634</v>
      </c>
      <c r="G86" s="22">
        <f>SUM(G87)</f>
        <v>0</v>
      </c>
      <c r="H86" s="22">
        <f>SUM(H87)</f>
        <v>21634</v>
      </c>
      <c r="I86" s="22">
        <f>J86-H86</f>
        <v>-1534</v>
      </c>
      <c r="J86" s="22">
        <v>20100</v>
      </c>
    </row>
    <row r="87" spans="1:10" s="5" customFormat="1" x14ac:dyDescent="0.3">
      <c r="A87" s="8" t="s">
        <v>181</v>
      </c>
      <c r="B87" s="8"/>
      <c r="C87" s="8" t="s">
        <v>182</v>
      </c>
      <c r="D87" s="9">
        <f>D88</f>
        <v>21634</v>
      </c>
      <c r="E87" s="9">
        <f t="shared" si="13"/>
        <v>0</v>
      </c>
      <c r="F87" s="9">
        <f t="shared" si="13"/>
        <v>21634</v>
      </c>
      <c r="G87" s="22">
        <f>SUM(G88)</f>
        <v>0</v>
      </c>
      <c r="H87" s="22">
        <f>SUM(H88)</f>
        <v>21634</v>
      </c>
      <c r="I87" s="22">
        <f>J87-H87</f>
        <v>-1534</v>
      </c>
      <c r="J87" s="22">
        <v>20100</v>
      </c>
    </row>
    <row r="88" spans="1:10" x14ac:dyDescent="0.3">
      <c r="A88" s="10" t="s">
        <v>181</v>
      </c>
      <c r="B88" s="10" t="s">
        <v>157</v>
      </c>
      <c r="C88" s="10" t="s">
        <v>158</v>
      </c>
      <c r="D88" s="11">
        <v>21634</v>
      </c>
      <c r="E88" s="11"/>
      <c r="F88" s="11">
        <f>D88+E88</f>
        <v>21634</v>
      </c>
      <c r="G88" s="40">
        <f>H88-F88</f>
        <v>0</v>
      </c>
      <c r="H88" s="7">
        <v>21634</v>
      </c>
      <c r="I88" s="7">
        <f>J88-H88</f>
        <v>-1534</v>
      </c>
      <c r="J88" s="7">
        <v>20100</v>
      </c>
    </row>
    <row r="89" spans="1:10" s="5" customFormat="1" x14ac:dyDescent="0.3">
      <c r="A89" s="8"/>
      <c r="B89" s="8" t="s">
        <v>191</v>
      </c>
      <c r="C89" s="8" t="s">
        <v>192</v>
      </c>
      <c r="D89" s="9">
        <f>D90</f>
        <v>56876</v>
      </c>
      <c r="E89" s="9">
        <f t="shared" ref="E89:F90" si="14">E90</f>
        <v>0</v>
      </c>
      <c r="F89" s="9">
        <f t="shared" si="14"/>
        <v>56876</v>
      </c>
      <c r="G89" s="22">
        <f>H89-F89</f>
        <v>0</v>
      </c>
      <c r="H89" s="22">
        <f>SUM(H90)</f>
        <v>56876</v>
      </c>
      <c r="I89" s="22">
        <f>J89-H89</f>
        <v>38824</v>
      </c>
      <c r="J89" s="22">
        <f>SUM(J90)</f>
        <v>95700</v>
      </c>
    </row>
    <row r="90" spans="1:10" s="5" customFormat="1" x14ac:dyDescent="0.3">
      <c r="A90" s="8" t="s">
        <v>181</v>
      </c>
      <c r="B90" s="8"/>
      <c r="C90" s="8" t="s">
        <v>182</v>
      </c>
      <c r="D90" s="9">
        <f>D91</f>
        <v>56876</v>
      </c>
      <c r="E90" s="9">
        <f t="shared" si="14"/>
        <v>0</v>
      </c>
      <c r="F90" s="9">
        <f t="shared" si="14"/>
        <v>56876</v>
      </c>
      <c r="G90" s="22">
        <f>H90-F90</f>
        <v>0</v>
      </c>
      <c r="H90" s="22">
        <f>SUM(H91)</f>
        <v>56876</v>
      </c>
      <c r="I90" s="22">
        <f>J90-H90</f>
        <v>38824</v>
      </c>
      <c r="J90" s="22">
        <f>SUM(J91)</f>
        <v>95700</v>
      </c>
    </row>
    <row r="91" spans="1:10" x14ac:dyDescent="0.3">
      <c r="A91" s="10" t="s">
        <v>181</v>
      </c>
      <c r="B91" s="10" t="s">
        <v>193</v>
      </c>
      <c r="C91" s="10" t="s">
        <v>194</v>
      </c>
      <c r="D91" s="11">
        <v>56876</v>
      </c>
      <c r="E91" s="11"/>
      <c r="F91" s="11">
        <f>D91+E91</f>
        <v>56876</v>
      </c>
      <c r="G91" s="40">
        <f>SUM(H91-F91)</f>
        <v>0</v>
      </c>
      <c r="H91" s="7">
        <v>56876</v>
      </c>
      <c r="I91" s="7">
        <f>J91-H91</f>
        <v>38824</v>
      </c>
      <c r="J91" s="7">
        <v>95700</v>
      </c>
    </row>
    <row r="92" spans="1:10" s="5" customFormat="1" x14ac:dyDescent="0.3">
      <c r="A92" s="8"/>
      <c r="B92" s="8" t="s">
        <v>159</v>
      </c>
      <c r="C92" s="8" t="s">
        <v>160</v>
      </c>
      <c r="D92" s="9">
        <f>D93</f>
        <v>3025</v>
      </c>
      <c r="E92" s="9">
        <f t="shared" ref="E92:F93" si="15">E93</f>
        <v>-49</v>
      </c>
      <c r="F92" s="9">
        <f t="shared" si="15"/>
        <v>2976</v>
      </c>
      <c r="G92" s="22">
        <f>H92-F92</f>
        <v>1483</v>
      </c>
      <c r="H92" s="22">
        <f>SUM(H93)</f>
        <v>4459</v>
      </c>
      <c r="I92" s="22">
        <v>41</v>
      </c>
      <c r="J92" s="22">
        <f>SUM(J93)</f>
        <v>4500</v>
      </c>
    </row>
    <row r="93" spans="1:10" s="5" customFormat="1" x14ac:dyDescent="0.3">
      <c r="A93" s="8"/>
      <c r="B93" s="8" t="s">
        <v>161</v>
      </c>
      <c r="C93" s="8" t="s">
        <v>162</v>
      </c>
      <c r="D93" s="9">
        <f>D94</f>
        <v>3025</v>
      </c>
      <c r="E93" s="9">
        <f t="shared" si="15"/>
        <v>-49</v>
      </c>
      <c r="F93" s="9">
        <f t="shared" si="15"/>
        <v>2976</v>
      </c>
      <c r="G93" s="22">
        <f>H93-F93</f>
        <v>1483</v>
      </c>
      <c r="H93" s="22">
        <f>SUM(H94)</f>
        <v>4459</v>
      </c>
      <c r="I93" s="22">
        <f>SUM(I94)</f>
        <v>41</v>
      </c>
      <c r="J93" s="22">
        <f>SUM(J94)</f>
        <v>4500</v>
      </c>
    </row>
    <row r="94" spans="1:10" s="5" customFormat="1" x14ac:dyDescent="0.3">
      <c r="A94" s="27" t="s">
        <v>181</v>
      </c>
      <c r="B94" s="8"/>
      <c r="C94" s="8" t="s">
        <v>182</v>
      </c>
      <c r="D94" s="9">
        <f>SUM(D100:D104)</f>
        <v>3025</v>
      </c>
      <c r="E94" s="9">
        <f>SUM(E100:E104)</f>
        <v>-49</v>
      </c>
      <c r="F94" s="9">
        <f>SUM(F100:F104)</f>
        <v>2976</v>
      </c>
      <c r="G94" s="22">
        <f>SUM(G100:G104)</f>
        <v>0</v>
      </c>
      <c r="H94" s="22">
        <f>SUM(H95:H104)</f>
        <v>4459</v>
      </c>
      <c r="I94" s="22">
        <f>SUM(I95:I104)</f>
        <v>41</v>
      </c>
      <c r="J94" s="22">
        <f>SUM(J100:J104)</f>
        <v>4500</v>
      </c>
    </row>
    <row r="95" spans="1:10" s="5" customFormat="1" x14ac:dyDescent="0.3">
      <c r="A95" s="18">
        <v>55</v>
      </c>
      <c r="B95" s="18">
        <v>32111</v>
      </c>
      <c r="C95" s="17" t="s">
        <v>12</v>
      </c>
      <c r="D95" s="23"/>
      <c r="E95" s="23"/>
      <c r="F95" s="23"/>
      <c r="G95" s="40"/>
      <c r="H95" s="40">
        <v>100</v>
      </c>
      <c r="I95" s="40">
        <f>J95-H95</f>
        <v>-100</v>
      </c>
      <c r="J95" s="40">
        <v>0</v>
      </c>
    </row>
    <row r="96" spans="1:10" s="5" customFormat="1" x14ac:dyDescent="0.3">
      <c r="A96" s="18">
        <v>55</v>
      </c>
      <c r="B96" s="18">
        <v>32113</v>
      </c>
      <c r="C96" s="17" t="s">
        <v>14</v>
      </c>
      <c r="D96" s="23"/>
      <c r="E96" s="23"/>
      <c r="F96" s="23"/>
      <c r="G96" s="40"/>
      <c r="H96" s="40">
        <v>200</v>
      </c>
      <c r="I96" s="40">
        <f>J96-H96</f>
        <v>-200</v>
      </c>
      <c r="J96" s="40">
        <v>0</v>
      </c>
    </row>
    <row r="97" spans="1:10" s="5" customFormat="1" x14ac:dyDescent="0.3">
      <c r="A97" s="18">
        <v>55</v>
      </c>
      <c r="B97" s="18">
        <v>32115</v>
      </c>
      <c r="C97" s="17" t="s">
        <v>16</v>
      </c>
      <c r="D97" s="23"/>
      <c r="E97" s="23"/>
      <c r="F97" s="23"/>
      <c r="G97" s="40"/>
      <c r="H97" s="40">
        <v>150</v>
      </c>
      <c r="I97" s="40">
        <f>J97-H97</f>
        <v>-150</v>
      </c>
      <c r="J97" s="40">
        <v>0</v>
      </c>
    </row>
    <row r="98" spans="1:10" s="5" customFormat="1" x14ac:dyDescent="0.3">
      <c r="A98" s="18">
        <v>55</v>
      </c>
      <c r="B98" s="18">
        <v>32131</v>
      </c>
      <c r="C98" s="17" t="s">
        <v>18</v>
      </c>
      <c r="D98" s="23"/>
      <c r="E98" s="23"/>
      <c r="F98" s="23"/>
      <c r="G98" s="40"/>
      <c r="H98" s="40">
        <v>900</v>
      </c>
      <c r="I98" s="40">
        <f>J98-H98</f>
        <v>-900</v>
      </c>
      <c r="J98" s="40">
        <v>0</v>
      </c>
    </row>
    <row r="99" spans="1:10" s="5" customFormat="1" x14ac:dyDescent="0.3">
      <c r="A99" s="18">
        <v>55</v>
      </c>
      <c r="B99" s="18">
        <v>32212</v>
      </c>
      <c r="C99" s="17" t="s">
        <v>271</v>
      </c>
      <c r="D99" s="23"/>
      <c r="E99" s="23"/>
      <c r="F99" s="23"/>
      <c r="G99" s="40"/>
      <c r="H99" s="40">
        <v>133</v>
      </c>
      <c r="I99" s="40">
        <f>J99-H99</f>
        <v>-133</v>
      </c>
      <c r="J99" s="40">
        <v>0</v>
      </c>
    </row>
    <row r="100" spans="1:10" x14ac:dyDescent="0.3">
      <c r="A100" s="10" t="s">
        <v>181</v>
      </c>
      <c r="B100" s="10" t="s">
        <v>23</v>
      </c>
      <c r="C100" s="10" t="s">
        <v>24</v>
      </c>
      <c r="D100" s="11">
        <v>398</v>
      </c>
      <c r="E100" s="11">
        <v>-38</v>
      </c>
      <c r="F100" s="11">
        <f t="shared" ref="F100:F104" si="16">D100+E100</f>
        <v>360</v>
      </c>
      <c r="G100" s="7">
        <f t="shared" ref="G100:G102" si="17">H100-F100</f>
        <v>0</v>
      </c>
      <c r="H100" s="7">
        <v>360</v>
      </c>
      <c r="I100" s="7">
        <f>J100-H100</f>
        <v>-110</v>
      </c>
      <c r="J100" s="7">
        <v>250</v>
      </c>
    </row>
    <row r="101" spans="1:10" x14ac:dyDescent="0.3">
      <c r="A101" s="10" t="s">
        <v>181</v>
      </c>
      <c r="B101" s="10" t="s">
        <v>27</v>
      </c>
      <c r="C101" s="10" t="s">
        <v>28</v>
      </c>
      <c r="D101" s="11">
        <v>1407</v>
      </c>
      <c r="E101" s="11">
        <v>609</v>
      </c>
      <c r="F101" s="11">
        <f t="shared" si="16"/>
        <v>2016</v>
      </c>
      <c r="G101" s="7">
        <f t="shared" si="17"/>
        <v>0</v>
      </c>
      <c r="H101" s="7">
        <v>2016</v>
      </c>
      <c r="I101" s="7">
        <f>J101-H101</f>
        <v>634</v>
      </c>
      <c r="J101" s="7">
        <v>2650</v>
      </c>
    </row>
    <row r="102" spans="1:10" x14ac:dyDescent="0.3">
      <c r="A102" s="10" t="s">
        <v>181</v>
      </c>
      <c r="B102" s="10" t="s">
        <v>149</v>
      </c>
      <c r="C102" s="10" t="s">
        <v>150</v>
      </c>
      <c r="D102" s="11">
        <v>557</v>
      </c>
      <c r="E102" s="11">
        <v>-557</v>
      </c>
      <c r="F102" s="11">
        <f t="shared" si="16"/>
        <v>0</v>
      </c>
      <c r="G102" s="7">
        <f t="shared" si="17"/>
        <v>0</v>
      </c>
      <c r="H102" s="7">
        <v>0</v>
      </c>
      <c r="I102" s="7">
        <f>J102-H102</f>
        <v>700</v>
      </c>
      <c r="J102" s="7">
        <v>700</v>
      </c>
    </row>
    <row r="103" spans="1:10" x14ac:dyDescent="0.3">
      <c r="A103" s="10" t="s">
        <v>181</v>
      </c>
      <c r="B103" s="19">
        <v>42212</v>
      </c>
      <c r="C103" s="10" t="s">
        <v>152</v>
      </c>
      <c r="D103" s="11">
        <v>265</v>
      </c>
      <c r="E103" s="11">
        <v>-265</v>
      </c>
      <c r="F103" s="11">
        <f t="shared" si="16"/>
        <v>0</v>
      </c>
      <c r="G103" s="7">
        <v>0</v>
      </c>
      <c r="H103" s="7">
        <v>0</v>
      </c>
      <c r="I103" s="7">
        <f>J103-H103</f>
        <v>400</v>
      </c>
      <c r="J103" s="7">
        <v>400</v>
      </c>
    </row>
    <row r="104" spans="1:10" x14ac:dyDescent="0.3">
      <c r="A104" s="10" t="s">
        <v>181</v>
      </c>
      <c r="B104" s="10" t="s">
        <v>195</v>
      </c>
      <c r="C104" s="30" t="s">
        <v>196</v>
      </c>
      <c r="D104" s="31">
        <v>398</v>
      </c>
      <c r="E104" s="31">
        <v>202</v>
      </c>
      <c r="F104" s="31">
        <f t="shared" si="16"/>
        <v>600</v>
      </c>
      <c r="G104" s="37">
        <f>H104-F104</f>
        <v>0</v>
      </c>
      <c r="H104" s="37">
        <v>600</v>
      </c>
      <c r="I104" s="37">
        <f>J104-H104</f>
        <v>-100</v>
      </c>
      <c r="J104" s="37">
        <v>500</v>
      </c>
    </row>
    <row r="105" spans="1:10" x14ac:dyDescent="0.3">
      <c r="A105" s="2"/>
      <c r="B105" s="2"/>
      <c r="C105" s="28"/>
      <c r="D105" s="28"/>
      <c r="E105" s="28"/>
      <c r="F105" s="29"/>
      <c r="G105" s="39"/>
      <c r="H105" s="54"/>
      <c r="I105" s="54"/>
      <c r="J105" s="54"/>
    </row>
    <row r="106" spans="1:10" x14ac:dyDescent="0.3">
      <c r="G106" s="7"/>
      <c r="H106" s="7"/>
      <c r="I106" s="7"/>
      <c r="J106" s="7"/>
    </row>
    <row r="107" spans="1:10" x14ac:dyDescent="0.3">
      <c r="C107" s="6" t="s">
        <v>202</v>
      </c>
      <c r="D107" s="12">
        <f>D24</f>
        <v>1088</v>
      </c>
      <c r="E107" s="12">
        <f>E24</f>
        <v>3423</v>
      </c>
      <c r="F107" s="12">
        <f>F24</f>
        <v>4511</v>
      </c>
      <c r="G107" s="7">
        <f>H107-F107</f>
        <v>0</v>
      </c>
      <c r="H107" s="7">
        <f>SUM(H24)</f>
        <v>4511</v>
      </c>
      <c r="I107" s="7">
        <f>J107-H107</f>
        <v>7189</v>
      </c>
      <c r="J107" s="7">
        <f>SUM(J24)</f>
        <v>11700</v>
      </c>
    </row>
    <row r="108" spans="1:10" x14ac:dyDescent="0.3">
      <c r="C108" s="6" t="s">
        <v>234</v>
      </c>
      <c r="D108" s="12"/>
      <c r="E108" s="12"/>
      <c r="F108" s="12">
        <v>1780</v>
      </c>
      <c r="G108" s="7">
        <f>H108-F108</f>
        <v>0</v>
      </c>
      <c r="H108" s="7">
        <f>SUM(H37)</f>
        <v>1780</v>
      </c>
      <c r="I108" s="7">
        <f>J108-H108</f>
        <v>-30</v>
      </c>
      <c r="J108" s="7">
        <f>SUM(J37)</f>
        <v>1750</v>
      </c>
    </row>
    <row r="109" spans="1:10" x14ac:dyDescent="0.3">
      <c r="C109" s="6" t="s">
        <v>203</v>
      </c>
      <c r="D109" s="7">
        <f>D94+D90+D87+D84+D71+D44</f>
        <v>155846</v>
      </c>
      <c r="E109" s="7">
        <f>E94+E90+E87+E84+E71+E44</f>
        <v>283</v>
      </c>
      <c r="F109" s="7">
        <f>F94+F90+F87+F84+F71+F44</f>
        <v>156129</v>
      </c>
      <c r="G109" s="7">
        <f>H109-F109</f>
        <v>4337</v>
      </c>
      <c r="H109" s="7">
        <f>SUM(H94+H90+H87+H84+H71+H44)</f>
        <v>160466</v>
      </c>
      <c r="I109" s="7">
        <f>J109-H109</f>
        <v>51552</v>
      </c>
      <c r="J109" s="7">
        <f>SUM(J44+J71+J84+J87+J90+J93)</f>
        <v>212018</v>
      </c>
    </row>
    <row r="110" spans="1:10" x14ac:dyDescent="0.3">
      <c r="C110" s="6" t="s">
        <v>204</v>
      </c>
      <c r="D110" s="12">
        <f>D9</f>
        <v>1467782</v>
      </c>
      <c r="E110" s="12">
        <f>E9</f>
        <v>29303</v>
      </c>
      <c r="F110" s="12">
        <f>F9</f>
        <v>1497085</v>
      </c>
      <c r="G110" s="7">
        <f>H110-F110</f>
        <v>0</v>
      </c>
      <c r="H110" s="7">
        <f>SUM(H9)</f>
        <v>1497085</v>
      </c>
      <c r="I110" s="7">
        <f>J110-H110</f>
        <v>171915</v>
      </c>
      <c r="J110" s="7">
        <f>SUM(J9)</f>
        <v>1669000</v>
      </c>
    </row>
    <row r="111" spans="1:10" x14ac:dyDescent="0.3">
      <c r="D111" s="12">
        <f>SUM(D107:D110)</f>
        <v>1624716</v>
      </c>
      <c r="E111" s="12">
        <f t="shared" ref="E111:F111" si="18">SUM(E107:E110)</f>
        <v>33009</v>
      </c>
      <c r="F111" s="12">
        <f t="shared" si="18"/>
        <v>1659505</v>
      </c>
      <c r="G111" s="7">
        <f>SUM(G107:G110)</f>
        <v>4337</v>
      </c>
      <c r="H111" s="7">
        <f>SUM(H107:H110)</f>
        <v>1663842</v>
      </c>
      <c r="I111" s="7">
        <f>SUM(I107:I110)</f>
        <v>230626</v>
      </c>
      <c r="J111" s="7">
        <f>SUM(J107:J110)</f>
        <v>1894468</v>
      </c>
    </row>
    <row r="112" spans="1:10" x14ac:dyDescent="0.3">
      <c r="D112" s="7">
        <f>D111-D6</f>
        <v>0</v>
      </c>
      <c r="E112" s="7">
        <f>E111-E6</f>
        <v>0</v>
      </c>
      <c r="F112" s="7"/>
      <c r="G112" s="7"/>
      <c r="H112" s="7"/>
      <c r="I112" s="7"/>
      <c r="J112" s="7"/>
    </row>
    <row r="113" spans="3:10" x14ac:dyDescent="0.3">
      <c r="G113" s="7"/>
      <c r="H113" s="7"/>
      <c r="I113" s="7"/>
      <c r="J113" s="7"/>
    </row>
    <row r="114" spans="3:10" x14ac:dyDescent="0.3">
      <c r="C114" t="s">
        <v>272</v>
      </c>
      <c r="I114" s="7"/>
      <c r="J114" s="7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29"/>
  <sheetViews>
    <sheetView topLeftCell="A6" workbookViewId="0">
      <selection activeCell="Q15" sqref="Q15:Q16"/>
    </sheetView>
  </sheetViews>
  <sheetFormatPr defaultRowHeight="14.4" x14ac:dyDescent="0.3"/>
  <cols>
    <col min="1" max="1" width="5.109375" customWidth="1" collapsed="1"/>
    <col min="2" max="2" width="6.88671875" bestFit="1" customWidth="1" collapsed="1"/>
    <col min="3" max="3" width="63.33203125" customWidth="1" collapsed="1"/>
    <col min="4" max="4" width="0.21875" hidden="1" customWidth="1" collapsed="1"/>
    <col min="5" max="5" width="0.21875" hidden="1" customWidth="1"/>
    <col min="6" max="6" width="0.109375" hidden="1" customWidth="1"/>
    <col min="7" max="7" width="0.109375" customWidth="1"/>
    <col min="8" max="8" width="12.21875" customWidth="1"/>
    <col min="9" max="9" width="10" bestFit="1" customWidth="1"/>
    <col min="10" max="10" width="11.6640625" bestFit="1" customWidth="1"/>
  </cols>
  <sheetData>
    <row r="2" spans="1:10" hidden="1" x14ac:dyDescent="0.3"/>
    <row r="3" spans="1:10" ht="15.6" x14ac:dyDescent="0.3">
      <c r="C3" s="13" t="s">
        <v>266</v>
      </c>
    </row>
    <row r="4" spans="1:10" ht="22.8" customHeight="1" x14ac:dyDescent="0.3">
      <c r="C4" s="14" t="s">
        <v>263</v>
      </c>
    </row>
    <row r="5" spans="1:10" ht="8.4" hidden="1" customHeight="1" x14ac:dyDescent="0.3"/>
    <row r="6" spans="1:10" ht="43.8" customHeight="1" x14ac:dyDescent="0.3">
      <c r="A6" s="55" t="s">
        <v>0</v>
      </c>
      <c r="B6" s="48" t="s">
        <v>1</v>
      </c>
      <c r="C6" s="48" t="s">
        <v>2</v>
      </c>
      <c r="D6" s="49" t="s">
        <v>3</v>
      </c>
      <c r="E6" s="49" t="s">
        <v>197</v>
      </c>
      <c r="F6" s="50" t="s">
        <v>247</v>
      </c>
      <c r="G6" s="32" t="s">
        <v>231</v>
      </c>
      <c r="H6" s="33" t="s">
        <v>262</v>
      </c>
      <c r="I6" s="56"/>
      <c r="J6" s="57" t="s">
        <v>262</v>
      </c>
    </row>
    <row r="7" spans="1:10" s="8" customFormat="1" x14ac:dyDescent="0.3">
      <c r="A7" s="15"/>
      <c r="B7" s="15"/>
      <c r="C7" s="8" t="s">
        <v>178</v>
      </c>
      <c r="D7" s="16">
        <f>SUM(D8:D9)</f>
        <v>1088</v>
      </c>
      <c r="E7" s="16">
        <f t="shared" ref="E7:F7" si="0">SUM(E8:E9)</f>
        <v>3423</v>
      </c>
      <c r="F7" s="16">
        <f t="shared" si="0"/>
        <v>4511</v>
      </c>
      <c r="G7" s="43">
        <f>SUM(G8:G9)</f>
        <v>0</v>
      </c>
      <c r="H7" s="43">
        <f>SUM(H8:H9)</f>
        <v>4511</v>
      </c>
      <c r="I7" s="43">
        <f>SUM(I8:I9)</f>
        <v>7189</v>
      </c>
      <c r="J7" s="43">
        <v>11700</v>
      </c>
    </row>
    <row r="8" spans="1:10" x14ac:dyDescent="0.3">
      <c r="A8" s="8" t="s">
        <v>177</v>
      </c>
      <c r="B8" s="10" t="s">
        <v>207</v>
      </c>
      <c r="C8" s="10" t="s">
        <v>208</v>
      </c>
      <c r="D8" s="11">
        <v>13</v>
      </c>
      <c r="E8" s="11">
        <v>-12</v>
      </c>
      <c r="F8" s="11">
        <f>D8+E8</f>
        <v>1</v>
      </c>
      <c r="G8" s="7">
        <v>0</v>
      </c>
      <c r="H8" s="7">
        <v>1</v>
      </c>
      <c r="I8" s="7">
        <v>0</v>
      </c>
      <c r="J8" s="7">
        <v>1</v>
      </c>
    </row>
    <row r="9" spans="1:10" x14ac:dyDescent="0.3">
      <c r="A9" s="17" t="s">
        <v>177</v>
      </c>
      <c r="B9" s="10" t="s">
        <v>209</v>
      </c>
      <c r="C9" s="10" t="s">
        <v>210</v>
      </c>
      <c r="D9" s="11">
        <v>1075</v>
      </c>
      <c r="E9" s="11">
        <v>3435</v>
      </c>
      <c r="F9" s="11">
        <f>D9+E9</f>
        <v>4510</v>
      </c>
      <c r="G9" s="7">
        <f>H9-F9</f>
        <v>0</v>
      </c>
      <c r="H9" s="7">
        <v>4510</v>
      </c>
      <c r="I9" s="7">
        <f>J9-H9</f>
        <v>7189</v>
      </c>
      <c r="J9" s="7">
        <v>11699</v>
      </c>
    </row>
    <row r="10" spans="1:10" x14ac:dyDescent="0.3">
      <c r="A10" s="17"/>
      <c r="B10" s="10"/>
      <c r="C10" s="8" t="s">
        <v>248</v>
      </c>
      <c r="D10" s="11"/>
      <c r="E10" s="11"/>
      <c r="F10" s="9">
        <f>SUM(F11)</f>
        <v>1780</v>
      </c>
      <c r="G10" s="22">
        <f>H10-F10</f>
        <v>0</v>
      </c>
      <c r="H10" s="22">
        <f>SUM(H11)</f>
        <v>1780</v>
      </c>
      <c r="I10" s="22">
        <f>SUM(I11)</f>
        <v>-30</v>
      </c>
      <c r="J10" s="22">
        <v>1750</v>
      </c>
    </row>
    <row r="11" spans="1:10" x14ac:dyDescent="0.3">
      <c r="A11" s="18">
        <v>29</v>
      </c>
      <c r="B11" s="19">
        <v>92211</v>
      </c>
      <c r="C11" s="10" t="s">
        <v>249</v>
      </c>
      <c r="D11" s="11"/>
      <c r="E11" s="11"/>
      <c r="F11" s="11">
        <v>1780</v>
      </c>
      <c r="G11" s="7">
        <f>H11-F11</f>
        <v>0</v>
      </c>
      <c r="H11" s="7">
        <v>1780</v>
      </c>
      <c r="I11" s="7">
        <f>J11-H11</f>
        <v>-30</v>
      </c>
      <c r="J11" s="7">
        <v>1750</v>
      </c>
    </row>
    <row r="12" spans="1:10" s="8" customFormat="1" x14ac:dyDescent="0.3">
      <c r="C12" s="8" t="s">
        <v>170</v>
      </c>
      <c r="D12" s="9">
        <f>D13</f>
        <v>1467782</v>
      </c>
      <c r="E12" s="9">
        <f t="shared" ref="E12:F12" si="1">E13</f>
        <v>29303</v>
      </c>
      <c r="F12" s="9">
        <f t="shared" si="1"/>
        <v>1497085</v>
      </c>
      <c r="G12" s="43">
        <f>SUM(G13)</f>
        <v>0</v>
      </c>
      <c r="H12" s="43">
        <f>SUM(H13)</f>
        <v>1497085</v>
      </c>
      <c r="I12" s="43">
        <f>SUM(I13)</f>
        <v>171915</v>
      </c>
      <c r="J12" s="43">
        <v>1669000</v>
      </c>
    </row>
    <row r="13" spans="1:10" x14ac:dyDescent="0.3">
      <c r="A13" s="8" t="s">
        <v>169</v>
      </c>
      <c r="B13" s="10" t="s">
        <v>211</v>
      </c>
      <c r="C13" s="10" t="s">
        <v>212</v>
      </c>
      <c r="D13" s="11">
        <v>1467782</v>
      </c>
      <c r="E13" s="11">
        <v>29303</v>
      </c>
      <c r="F13" s="11">
        <f>D13+E13</f>
        <v>1497085</v>
      </c>
      <c r="G13" s="7">
        <f>H13-F13</f>
        <v>0</v>
      </c>
      <c r="H13" s="7">
        <v>1497085</v>
      </c>
      <c r="I13" s="7">
        <f>J13-H13</f>
        <v>171915</v>
      </c>
      <c r="J13" s="7">
        <v>1669000</v>
      </c>
    </row>
    <row r="14" spans="1:10" s="8" customFormat="1" x14ac:dyDescent="0.3">
      <c r="C14" s="8" t="s">
        <v>182</v>
      </c>
      <c r="D14" s="9">
        <f t="shared" ref="D14:I14" si="2">SUM(D15:D24)</f>
        <v>158608</v>
      </c>
      <c r="E14" s="9">
        <f t="shared" si="2"/>
        <v>-1530</v>
      </c>
      <c r="F14" s="9">
        <f t="shared" si="2"/>
        <v>157078</v>
      </c>
      <c r="G14" s="43">
        <f t="shared" si="2"/>
        <v>345</v>
      </c>
      <c r="H14" s="43">
        <f t="shared" si="2"/>
        <v>160466</v>
      </c>
      <c r="I14" s="43">
        <f t="shared" si="2"/>
        <v>51552</v>
      </c>
      <c r="J14" s="43">
        <v>212018</v>
      </c>
    </row>
    <row r="15" spans="1:10" x14ac:dyDescent="0.3">
      <c r="A15" s="8" t="s">
        <v>181</v>
      </c>
      <c r="B15" s="10" t="s">
        <v>211</v>
      </c>
      <c r="C15" s="10" t="s">
        <v>212</v>
      </c>
      <c r="D15" s="11">
        <v>89446</v>
      </c>
      <c r="E15" s="11">
        <v>-602</v>
      </c>
      <c r="F15" s="11">
        <f>D15+E15</f>
        <v>88844</v>
      </c>
      <c r="G15" s="7">
        <f>H15-F15</f>
        <v>0</v>
      </c>
      <c r="H15" s="7">
        <v>88844</v>
      </c>
      <c r="I15" s="7">
        <f t="shared" ref="I15:I24" si="3">J15-H15</f>
        <v>45074</v>
      </c>
      <c r="J15" s="7">
        <v>133918</v>
      </c>
    </row>
    <row r="16" spans="1:10" x14ac:dyDescent="0.3">
      <c r="A16" s="17" t="s">
        <v>181</v>
      </c>
      <c r="B16" s="10" t="s">
        <v>213</v>
      </c>
      <c r="C16" s="10" t="s">
        <v>214</v>
      </c>
      <c r="D16" s="23">
        <v>21634</v>
      </c>
      <c r="E16" s="9"/>
      <c r="F16" s="11">
        <f t="shared" ref="F16:F24" si="4">D16+E16</f>
        <v>21634</v>
      </c>
      <c r="G16" s="7">
        <f>H16-F16</f>
        <v>0</v>
      </c>
      <c r="H16" s="40">
        <v>21634</v>
      </c>
      <c r="I16" s="7">
        <f t="shared" si="3"/>
        <v>-1534</v>
      </c>
      <c r="J16" s="7">
        <v>20100</v>
      </c>
    </row>
    <row r="17" spans="1:10" x14ac:dyDescent="0.3">
      <c r="A17" s="17" t="s">
        <v>181</v>
      </c>
      <c r="B17" s="10" t="s">
        <v>215</v>
      </c>
      <c r="C17" s="10" t="s">
        <v>216</v>
      </c>
      <c r="D17" s="23">
        <v>46400</v>
      </c>
      <c r="E17" s="23">
        <v>-4400</v>
      </c>
      <c r="F17" s="11">
        <f t="shared" si="4"/>
        <v>42000</v>
      </c>
      <c r="G17" s="7">
        <f>H17-F17</f>
        <v>0</v>
      </c>
      <c r="H17" s="40">
        <v>42000</v>
      </c>
      <c r="I17" s="7">
        <f t="shared" si="3"/>
        <v>4900</v>
      </c>
      <c r="J17" s="7">
        <v>46900</v>
      </c>
    </row>
    <row r="18" spans="1:10" x14ac:dyDescent="0.3">
      <c r="A18" s="18">
        <v>55</v>
      </c>
      <c r="B18" s="19">
        <v>65267</v>
      </c>
      <c r="C18" s="10" t="s">
        <v>217</v>
      </c>
      <c r="D18" s="23">
        <v>531</v>
      </c>
      <c r="E18" s="9"/>
      <c r="F18" s="11">
        <f t="shared" si="4"/>
        <v>531</v>
      </c>
      <c r="G18" s="7">
        <f>H18-F18</f>
        <v>345</v>
      </c>
      <c r="H18" s="40">
        <v>876</v>
      </c>
      <c r="I18" s="7">
        <f t="shared" si="3"/>
        <v>-176</v>
      </c>
      <c r="J18" s="7">
        <v>700</v>
      </c>
    </row>
    <row r="19" spans="1:10" x14ac:dyDescent="0.3">
      <c r="A19" s="18">
        <v>55</v>
      </c>
      <c r="B19" s="19">
        <v>65269</v>
      </c>
      <c r="C19" s="10" t="s">
        <v>230</v>
      </c>
      <c r="D19" s="23">
        <v>345</v>
      </c>
      <c r="E19" s="9"/>
      <c r="F19" s="11">
        <f t="shared" si="4"/>
        <v>345</v>
      </c>
      <c r="G19" s="7">
        <v>0</v>
      </c>
      <c r="H19" s="40">
        <v>0</v>
      </c>
      <c r="I19" s="7">
        <f t="shared" si="3"/>
        <v>100</v>
      </c>
      <c r="J19" s="7">
        <v>100</v>
      </c>
    </row>
    <row r="20" spans="1:10" x14ac:dyDescent="0.3">
      <c r="A20" s="17" t="s">
        <v>181</v>
      </c>
      <c r="B20" s="10" t="s">
        <v>218</v>
      </c>
      <c r="C20" s="10" t="s">
        <v>219</v>
      </c>
      <c r="D20" s="23">
        <v>119</v>
      </c>
      <c r="E20" s="23">
        <v>3472</v>
      </c>
      <c r="F20" s="11">
        <f t="shared" si="4"/>
        <v>3591</v>
      </c>
      <c r="G20" s="7">
        <f>H20-F20</f>
        <v>0</v>
      </c>
      <c r="H20" s="40">
        <v>3591</v>
      </c>
      <c r="I20" s="7">
        <f t="shared" si="3"/>
        <v>-3391</v>
      </c>
      <c r="J20" s="7">
        <v>200</v>
      </c>
    </row>
    <row r="21" spans="1:10" x14ac:dyDescent="0.3">
      <c r="A21" s="18">
        <v>55</v>
      </c>
      <c r="B21" s="19">
        <v>66312</v>
      </c>
      <c r="C21" s="10" t="s">
        <v>267</v>
      </c>
      <c r="D21" s="23"/>
      <c r="E21" s="23"/>
      <c r="F21" s="11"/>
      <c r="G21" s="7"/>
      <c r="H21" s="40">
        <v>3388</v>
      </c>
      <c r="I21" s="7">
        <f t="shared" si="3"/>
        <v>-3388</v>
      </c>
      <c r="J21" s="7">
        <v>0</v>
      </c>
    </row>
    <row r="22" spans="1:10" x14ac:dyDescent="0.3">
      <c r="A22" s="18">
        <v>55</v>
      </c>
      <c r="B22" s="19">
        <v>66321</v>
      </c>
      <c r="C22" s="10" t="s">
        <v>250</v>
      </c>
      <c r="D22" s="23"/>
      <c r="E22" s="23"/>
      <c r="F22" s="11">
        <v>0</v>
      </c>
      <c r="G22" s="7">
        <f>H22+F22</f>
        <v>0</v>
      </c>
      <c r="H22" s="40">
        <v>0</v>
      </c>
      <c r="I22" s="7">
        <f t="shared" si="3"/>
        <v>3500</v>
      </c>
      <c r="J22" s="7">
        <v>3500</v>
      </c>
    </row>
    <row r="23" spans="1:10" x14ac:dyDescent="0.3">
      <c r="A23" s="18">
        <v>55</v>
      </c>
      <c r="B23" s="19">
        <v>66322</v>
      </c>
      <c r="C23" s="10" t="s">
        <v>251</v>
      </c>
      <c r="D23" s="23"/>
      <c r="E23" s="23"/>
      <c r="F23" s="11">
        <v>0</v>
      </c>
      <c r="G23" s="7">
        <f>H23</f>
        <v>0</v>
      </c>
      <c r="H23" s="40">
        <v>0</v>
      </c>
      <c r="I23" s="7">
        <f t="shared" si="3"/>
        <v>6300</v>
      </c>
      <c r="J23" s="7">
        <v>6300</v>
      </c>
    </row>
    <row r="24" spans="1:10" x14ac:dyDescent="0.3">
      <c r="A24" s="10" t="s">
        <v>181</v>
      </c>
      <c r="B24" s="10" t="s">
        <v>220</v>
      </c>
      <c r="C24" s="30" t="s">
        <v>221</v>
      </c>
      <c r="D24" s="45">
        <v>133</v>
      </c>
      <c r="E24" s="46"/>
      <c r="F24" s="31">
        <f t="shared" si="4"/>
        <v>133</v>
      </c>
      <c r="G24" s="37">
        <v>0</v>
      </c>
      <c r="H24" s="58">
        <v>133</v>
      </c>
      <c r="I24" s="7">
        <f t="shared" si="3"/>
        <v>167</v>
      </c>
      <c r="J24" s="7">
        <v>300</v>
      </c>
    </row>
    <row r="25" spans="1:10" x14ac:dyDescent="0.3">
      <c r="A25" s="20"/>
      <c r="B25" s="20"/>
      <c r="C25" s="44"/>
      <c r="D25" s="44"/>
      <c r="E25" s="44"/>
      <c r="F25" s="47"/>
      <c r="G25" s="39"/>
      <c r="H25" s="59"/>
      <c r="I25" s="60"/>
      <c r="J25" s="60"/>
    </row>
    <row r="26" spans="1:10" x14ac:dyDescent="0.3">
      <c r="G26" s="7"/>
      <c r="H26" s="7"/>
    </row>
    <row r="27" spans="1:10" x14ac:dyDescent="0.3">
      <c r="C27" s="21" t="s">
        <v>252</v>
      </c>
      <c r="D27" s="22">
        <f>SUM(D7+D12+D14)</f>
        <v>1627478</v>
      </c>
      <c r="E27" s="22">
        <f t="shared" ref="E27" si="5">E7+E12+E14</f>
        <v>31196</v>
      </c>
      <c r="F27" s="22">
        <f>SUM(F7+F10+F12+F14)</f>
        <v>1660454</v>
      </c>
      <c r="G27" s="22">
        <f>J27-F27</f>
        <v>234014</v>
      </c>
      <c r="H27" s="22">
        <f>SUM(H7+H10+H12+H14)</f>
        <v>1663842</v>
      </c>
      <c r="I27" s="22">
        <f>SUM(I7+I10+I12+I14)</f>
        <v>230626</v>
      </c>
      <c r="J27" s="22">
        <f>SUM(J7+J10+J12+J14)</f>
        <v>1894468</v>
      </c>
    </row>
    <row r="29" spans="1:10" x14ac:dyDescent="0.3">
      <c r="C29" t="s">
        <v>268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PR</vt:lpstr>
      <vt:lpstr>VR</vt:lpstr>
      <vt:lpstr>VP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Korisnik</cp:lastModifiedBy>
  <cp:lastPrinted>2023-12-15T10:47:56Z</cp:lastPrinted>
  <dcterms:created xsi:type="dcterms:W3CDTF">2023-05-12T10:57:07Z</dcterms:created>
  <dcterms:modified xsi:type="dcterms:W3CDTF">2023-12-15T10:49:20Z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</Properties>
</file>