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Korisnik\Documents\BOŽANA\FIN IZVJEŠTAJI\2024\"/>
    </mc:Choice>
  </mc:AlternateContent>
  <xr:revisionPtr revIDLastSave="0" documentId="13_ncr:1_{DB831E3B-D7F0-42F7-ADEB-0F963046B9D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ažetak" sheetId="11" r:id="rId1"/>
    <sheet name="Račun prihoda i rashoda " sheetId="12" r:id="rId2"/>
    <sheet name="Prihodi i rashodi izvorima" sheetId="13" r:id="rId3"/>
    <sheet name="Rashodi prema funkcijskoj" sheetId="14" r:id="rId4"/>
    <sheet name="Račun financiranja" sheetId="6" state="hidden" r:id="rId5"/>
    <sheet name="Račun fin prema izvorima f" sheetId="10" state="hidden" r:id="rId6"/>
    <sheet name="Posebni dio" sheetId="1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1" l="1"/>
  <c r="F9" i="14" l="1"/>
  <c r="E9" i="14"/>
  <c r="F8" i="14"/>
  <c r="E8" i="14"/>
  <c r="F7" i="14"/>
  <c r="E7" i="14"/>
  <c r="F6" i="14"/>
  <c r="E6" i="14"/>
  <c r="F30" i="13"/>
  <c r="E30" i="13"/>
  <c r="F29" i="13"/>
  <c r="E29" i="13"/>
  <c r="F28" i="13"/>
  <c r="E28" i="13"/>
  <c r="F27" i="13"/>
  <c r="E27" i="13"/>
  <c r="F26" i="13"/>
  <c r="E26" i="13"/>
  <c r="F25" i="13"/>
  <c r="E25" i="13"/>
  <c r="F24" i="13"/>
  <c r="E24" i="13"/>
  <c r="F23" i="13"/>
  <c r="E23" i="13"/>
  <c r="F22" i="13"/>
  <c r="E22" i="13"/>
  <c r="F21" i="13"/>
  <c r="E21" i="13"/>
  <c r="F20" i="13"/>
  <c r="E20" i="13"/>
  <c r="F19" i="13"/>
  <c r="E19" i="13"/>
  <c r="F18" i="13"/>
  <c r="E18" i="13"/>
  <c r="F17" i="13"/>
  <c r="E17" i="13"/>
  <c r="F16" i="13"/>
  <c r="F15" i="13"/>
  <c r="E15" i="13"/>
  <c r="F14" i="13"/>
  <c r="E14" i="13"/>
  <c r="F13" i="13"/>
  <c r="E13" i="13"/>
  <c r="F12" i="13"/>
  <c r="E12" i="13"/>
  <c r="F11" i="13"/>
  <c r="E11" i="13"/>
  <c r="F10" i="13"/>
  <c r="F9" i="13"/>
  <c r="F8" i="13"/>
  <c r="F7" i="13"/>
  <c r="F6" i="13"/>
  <c r="F7" i="12"/>
  <c r="B8" i="12"/>
  <c r="B7" i="12" s="1"/>
  <c r="E7" i="12" s="1"/>
  <c r="F8" i="12"/>
  <c r="E9" i="12"/>
  <c r="F9" i="12"/>
  <c r="E10" i="12"/>
  <c r="F10" i="12"/>
  <c r="E11" i="12"/>
  <c r="E12" i="12"/>
  <c r="E13" i="12"/>
  <c r="F14" i="12"/>
  <c r="B15" i="12"/>
  <c r="B14" i="12" s="1"/>
  <c r="E14" i="12" s="1"/>
  <c r="F15" i="12"/>
  <c r="E16" i="12"/>
  <c r="F16" i="12"/>
  <c r="F17" i="12"/>
  <c r="B18" i="12"/>
  <c r="E17" i="12" s="1"/>
  <c r="F18" i="12"/>
  <c r="E19" i="12"/>
  <c r="F19" i="12"/>
  <c r="E20" i="12"/>
  <c r="F20" i="12"/>
  <c r="E21" i="12"/>
  <c r="F21" i="12"/>
  <c r="E22" i="12"/>
  <c r="F22" i="12"/>
  <c r="D23" i="12"/>
  <c r="D24" i="12"/>
  <c r="E24" i="12" s="1"/>
  <c r="C25" i="12"/>
  <c r="F25" i="12" s="1"/>
  <c r="E25" i="12"/>
  <c r="E26" i="12"/>
  <c r="F26" i="12"/>
  <c r="E27" i="12"/>
  <c r="F27" i="12"/>
  <c r="E28" i="12"/>
  <c r="F28" i="12"/>
  <c r="E29" i="12"/>
  <c r="F29" i="12"/>
  <c r="E30" i="12"/>
  <c r="F30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E43" i="12"/>
  <c r="F43" i="12"/>
  <c r="E44" i="12"/>
  <c r="F44" i="12"/>
  <c r="E45" i="12"/>
  <c r="F45" i="12"/>
  <c r="E46" i="12"/>
  <c r="F46" i="12"/>
  <c r="E47" i="12"/>
  <c r="F47" i="12"/>
  <c r="E48" i="12"/>
  <c r="F48" i="12"/>
  <c r="E49" i="12"/>
  <c r="F49" i="12"/>
  <c r="E50" i="12"/>
  <c r="F50" i="12"/>
  <c r="E51" i="12"/>
  <c r="F51" i="12"/>
  <c r="E52" i="12"/>
  <c r="F52" i="12"/>
  <c r="E53" i="12"/>
  <c r="F53" i="12"/>
  <c r="E54" i="12"/>
  <c r="F54" i="12"/>
  <c r="E55" i="12"/>
  <c r="F55" i="12"/>
  <c r="E56" i="12"/>
  <c r="F56" i="12"/>
  <c r="E58" i="12"/>
  <c r="F58" i="12"/>
  <c r="E60" i="12"/>
  <c r="F60" i="12"/>
  <c r="E61" i="12"/>
  <c r="F61" i="12"/>
  <c r="E62" i="12"/>
  <c r="F62" i="12"/>
  <c r="E63" i="12"/>
  <c r="F63" i="12"/>
  <c r="F64" i="12"/>
  <c r="F65" i="12"/>
  <c r="E66" i="12"/>
  <c r="F66" i="12"/>
  <c r="E67" i="12"/>
  <c r="F67" i="12"/>
  <c r="E68" i="12"/>
  <c r="F68" i="12"/>
  <c r="E69" i="12"/>
  <c r="F69" i="12"/>
  <c r="E70" i="12"/>
  <c r="F70" i="12"/>
  <c r="E71" i="12"/>
  <c r="F71" i="12"/>
  <c r="E72" i="12"/>
  <c r="F72" i="12"/>
  <c r="E73" i="12"/>
  <c r="F73" i="12"/>
  <c r="E74" i="12"/>
  <c r="F74" i="12"/>
  <c r="F75" i="12"/>
  <c r="E76" i="12"/>
  <c r="F76" i="12"/>
  <c r="E77" i="12"/>
  <c r="F77" i="12"/>
  <c r="E78" i="12"/>
  <c r="F78" i="12"/>
  <c r="E79" i="12"/>
  <c r="F79" i="12"/>
  <c r="E80" i="12"/>
  <c r="F80" i="12"/>
  <c r="E81" i="12"/>
  <c r="F81" i="12"/>
  <c r="E82" i="12"/>
  <c r="F82" i="12"/>
  <c r="E83" i="12"/>
  <c r="F83" i="12"/>
  <c r="E84" i="12"/>
  <c r="F84" i="12"/>
  <c r="E85" i="12"/>
  <c r="F85" i="12"/>
  <c r="E86" i="12"/>
  <c r="F86" i="12"/>
  <c r="E87" i="12"/>
  <c r="F88" i="12"/>
  <c r="E89" i="12"/>
  <c r="F89" i="12"/>
  <c r="E90" i="12"/>
  <c r="F90" i="12"/>
  <c r="E91" i="12"/>
  <c r="F91" i="12"/>
  <c r="E92" i="12"/>
  <c r="F92" i="12"/>
  <c r="E93" i="12"/>
  <c r="F93" i="12"/>
  <c r="C24" i="12" l="1"/>
  <c r="F24" i="12" s="1"/>
  <c r="B23" i="12"/>
  <c r="F23" i="12"/>
  <c r="E18" i="12"/>
  <c r="E15" i="12"/>
  <c r="E8" i="12"/>
  <c r="E23" i="12" l="1"/>
  <c r="B6" i="12"/>
  <c r="B31" i="12" s="1"/>
  <c r="C6" i="12" l="1"/>
  <c r="C31" i="12" s="1"/>
  <c r="G14" i="11"/>
  <c r="F14" i="11"/>
  <c r="G13" i="11"/>
  <c r="F13" i="11"/>
  <c r="G11" i="11"/>
  <c r="F11" i="11"/>
  <c r="D13" i="13" l="1"/>
  <c r="C13" i="13"/>
  <c r="D10" i="11" l="1"/>
  <c r="C10" i="13"/>
  <c r="C8" i="13"/>
  <c r="C7" i="13"/>
  <c r="C6" i="13" s="1"/>
  <c r="C16" i="13" s="1"/>
  <c r="D7" i="13"/>
  <c r="D8" i="13"/>
  <c r="D10" i="13"/>
  <c r="E10" i="11"/>
  <c r="E12" i="11" l="1"/>
  <c r="G10" i="11"/>
  <c r="D6" i="13"/>
  <c r="D16" i="13" s="1"/>
  <c r="D6" i="12"/>
  <c r="D31" i="12" s="1"/>
  <c r="D12" i="11"/>
  <c r="F31" i="12" l="1"/>
  <c r="E31" i="12"/>
  <c r="F6" i="12"/>
  <c r="E6" i="12"/>
  <c r="G12" i="11"/>
  <c r="D6" i="14"/>
  <c r="C6" i="14"/>
  <c r="B6" i="14"/>
  <c r="E10" i="13"/>
  <c r="E9" i="13"/>
  <c r="E8" i="13"/>
  <c r="E7" i="13"/>
  <c r="D15" i="11"/>
  <c r="E15" i="11"/>
  <c r="C15" i="11"/>
  <c r="C12" i="11" l="1"/>
  <c r="F12" i="11" s="1"/>
  <c r="F10" i="11"/>
  <c r="F15" i="11"/>
  <c r="G15" i="11"/>
  <c r="B6" i="13"/>
  <c r="E16" i="11"/>
  <c r="E23" i="11" s="1"/>
  <c r="B16" i="13" l="1"/>
  <c r="E16" i="13" s="1"/>
  <c r="E6" i="13"/>
  <c r="C16" i="11"/>
  <c r="F16" i="11" l="1"/>
  <c r="C23" i="11"/>
</calcChain>
</file>

<file path=xl/sharedStrings.xml><?xml version="1.0" encoding="utf-8"?>
<sst xmlns="http://schemas.openxmlformats.org/spreadsheetml/2006/main" count="509" uniqueCount="184">
  <si>
    <t>BROJČANA OZNAKA I NAZIV</t>
  </si>
  <si>
    <t>Primici od financijske imovine i zaduživanja</t>
  </si>
  <si>
    <t>Izdaci za financijsku imovinu i otplate zajmova</t>
  </si>
  <si>
    <t>I. OPĆI DIO</t>
  </si>
  <si>
    <t>Primici od zaduživanja</t>
  </si>
  <si>
    <t>Izdaci za otplatu glavnice primljenih kredita i zajmova</t>
  </si>
  <si>
    <t>…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</si>
  <si>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</si>
  <si>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</si>
  <si>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</si>
  <si>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</si>
  <si>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</si>
  <si>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</si>
  <si>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</si>
  <si>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</si>
  <si>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INDEKS</t>
  </si>
  <si>
    <t>6=5/2*100</t>
  </si>
  <si>
    <t>7=5/4*100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</si>
  <si>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</si>
  <si>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</si>
  <si>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</si>
  <si>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</si>
  <si>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</si>
  <si>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</si>
  <si>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</si>
  <si>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</si>
  <si>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</si>
  <si>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</si>
  <si>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INDEKS**</t>
  </si>
  <si>
    <t xml:space="preserve"> RAČUN FINANCIRANJA</t>
  </si>
  <si>
    <t>IZVORNI PLAN ILI REBALANS N.*</t>
  </si>
  <si>
    <t>TEKUĆI PLAN N.*</t>
  </si>
  <si>
    <t xml:space="preserve">OSTVARENJE/IZVRŠENJE 
N. </t>
  </si>
  <si>
    <t xml:space="preserve">OSTVARENJE/IZVRŠENJE 
N-1. </t>
  </si>
  <si>
    <t>6 Prihodi poslovanja</t>
  </si>
  <si>
    <t>63 Pomoći iz inozemstva (darovnice) i od subjekata unutar opće države</t>
  </si>
  <si>
    <t>636 Tekuće pomoći pror.koris. iz proračuna koji im nije nadležan</t>
  </si>
  <si>
    <t>6361 Tekuće pomoći pror.korisnika iz proračuna koji im nije nadležan</t>
  </si>
  <si>
    <t>6362 Kapitalne pomoći prorač. korisnika iz proračuna koji im nije nadležan</t>
  </si>
  <si>
    <t>64 Prihodi od imovine</t>
  </si>
  <si>
    <t>641 Prihodi od financijske imovine</t>
  </si>
  <si>
    <t>6413 Kamate na oročena sredstva i depozite po viđenju</t>
  </si>
  <si>
    <t>65 Prihodi od upravnih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</si>
  <si>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</si>
  <si>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</si>
  <si>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</si>
  <si>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koje proračuni i proračunski korisnici ostvare obavljanjem poslova na tržištu (vlastiti prihodi)</t>
  </si>
  <si>
    <t>6615 Prihodi od pruženih usluga</t>
  </si>
  <si>
    <t>663 Donacije od pravnih i fizičkih osoba izvan općeg proračuna i povrat donacija po protestiranim jamstvima</t>
  </si>
  <si>
    <t>6632 Kapitalne donacije</t>
  </si>
  <si>
    <t>67 Prihodi od nadležnog proračuna  i od HZZO-a</t>
  </si>
  <si>
    <t>671 Prihodi iz nadležnog proračuna za fin.red. djelatnosti pro.kor.</t>
  </si>
  <si>
    <t>6711 Prihodi iz nadležnog proračuna za financiranje rashoda poslovanja</t>
  </si>
  <si>
    <t>6712Prihodi iz nadležnog proračuna za financiranje rashoda za nabavu nefinancijske imovine</t>
  </si>
  <si>
    <t>7 Prihodi od prodaje nefinancijske imovine</t>
  </si>
  <si>
    <t>72 Prihodi od prodaje proizvedene dugotrajne imovine</t>
  </si>
  <si>
    <t>721 Prihodi od prodaje građevinskih objekata</t>
  </si>
  <si>
    <t>7211 Stambeni objekti</t>
  </si>
  <si>
    <t>31 Rashodi za zaposlene</t>
  </si>
  <si>
    <t>311 Plaće</t>
  </si>
  <si>
    <t>3111 Plaće za redovan rad</t>
  </si>
  <si>
    <t>312 Ostali rashodi za zaposlene</t>
  </si>
  <si>
    <t>3121 Ostali rashodi za zaposlene</t>
  </si>
  <si>
    <t>313 Doprinosi na plaće</t>
  </si>
  <si>
    <t>3132 Doprinos za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</si>
  <si>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</si>
  <si>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</si>
  <si>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</si>
  <si>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</si>
  <si>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</si>
  <si>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</si>
  <si>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</si>
  <si>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</si>
  <si>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</si>
  <si>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</si>
  <si>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</si>
  <si>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</si>
  <si>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</si>
  <si>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</si>
  <si>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</si>
  <si>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3234 Komunalne usluge</t>
  </si>
  <si>
    <t>3236 Zdravstvene i veterinarske usluge</t>
  </si>
  <si>
    <t>3238 Računalne usluge</t>
  </si>
  <si>
    <t>3239 Ostale usluge</t>
  </si>
  <si>
    <t>329 Ostali nespomenuti rashodi poslovanja</t>
  </si>
  <si>
    <t>3292 Premije osiguranja</t>
  </si>
  <si>
    <t>3293 Reprezentacija</t>
  </si>
  <si>
    <t>3294 Članarine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</si>
  <si>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</si>
  <si>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</si>
  <si>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</si>
  <si>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</si>
  <si>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</si>
  <si>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</si>
  <si>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</si>
  <si>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</si>
  <si>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</si>
  <si>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</si>
  <si>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</si>
  <si>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</si>
  <si>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3812 Tekuće donacije u naravi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</si>
  <si>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</si>
  <si>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</si>
  <si>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</si>
  <si>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</si>
  <si>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424 Knjige, umjetnička djela i ostale izložbene vrijednosti</t>
  </si>
  <si>
    <t>4241 Knjige u knjižnicama</t>
  </si>
  <si>
    <t>Izvor: 11 Opći prihodi i primici</t>
  </si>
  <si>
    <t>Izvor: 25 Vlastiti prihodi proračunskih korisnika</t>
  </si>
  <si>
    <t>Izvor: 49 Pomoći iz državnog proračuna za plaće te ostale rashode za zaposlene</t>
  </si>
  <si>
    <t>Izvor: 55 Donacije i ostali namjenski prihodi proračunskih korisnika</t>
  </si>
  <si>
    <t>3 Rashodi poslovanja</t>
  </si>
  <si>
    <t>Izvor: 29 Višak / manjak prihoda proračunskih korisnika</t>
  </si>
  <si>
    <t>Izvor: 31 Potpore za decentralizirane izdatke</t>
  </si>
  <si>
    <t>Izvor: 42 Namjenske tekuće pomoći</t>
  </si>
  <si>
    <t>Izvor: 44 EU fondovi-pomoći</t>
  </si>
  <si>
    <t>Funk. klas: 091 Predškolsko i osnovno obrazovanje</t>
  </si>
  <si>
    <t>8054 DECENTRALIZIRANE FUNKCIJE- MINIMALNI FINANCIJSKI STANDARD</t>
  </si>
  <si>
    <t>A805401 MATERIJALNI I FINANCIJSKI RASHODI</t>
  </si>
  <si>
    <t>T805404 REDOVNA DJELATNOST OSNOVNOG OBRAZOVANJA</t>
  </si>
  <si>
    <t>8055 DECENTRALIZIRANE FUNKCIJE - IZNAD MINIMALNOG FINANCIJSKOG STANDARDA</t>
  </si>
  <si>
    <t>A805502 OSTALI PROJEKTI U OSNOVNOM ŠKOLSTVU</t>
  </si>
  <si>
    <t>A805506 PRODUŽENI BORAVAK</t>
  </si>
  <si>
    <t>A805521 TEKUĆE I INVESTICIJSKO ODRŽAVANJE IZNAD MINIMALNOG STANDARDA</t>
  </si>
  <si>
    <t>A805536 ASISTENT U NASTAVI</t>
  </si>
  <si>
    <t>A805539 NABAVA ŠKOLSKIH UDŽBENIKA</t>
  </si>
  <si>
    <t>A805540 SHEMA ŠKOLSKOG VOĆA</t>
  </si>
  <si>
    <t>8056 KAPITALNO ULAGANJE U ŠKOLSTVO - MINIMALNI FINANCIJSKI STANDARD</t>
  </si>
  <si>
    <t>K805602 ŠKOLSKA OPREMA</t>
  </si>
  <si>
    <t>11935 OŠ MARINA DRŽIĆA</t>
  </si>
  <si>
    <t>3113 Plaće za prekovremeni rad</t>
  </si>
  <si>
    <t>3114 Plaće za posebne uvjete rada</t>
  </si>
  <si>
    <t>3237 Intelektualne i osobne usluge</t>
  </si>
  <si>
    <t>4226 Sportska i glazbena oprema</t>
  </si>
  <si>
    <t>4227 Uređaji, strojevi i oprema za ostale namjene</t>
  </si>
  <si>
    <t>Izvor: 44 EU fondovi pomoći</t>
  </si>
  <si>
    <t>6631 Tekuće donacije</t>
  </si>
  <si>
    <t>3235 Zakupnine i najamnine</t>
  </si>
  <si>
    <t>324 Naknade troškova osobama izvan radnog odnosa</t>
  </si>
  <si>
    <t>4222 Komunikacijska oprema</t>
  </si>
  <si>
    <t>RASHODI UKUPNO</t>
  </si>
  <si>
    <t>Razlika - višak/manjak</t>
  </si>
  <si>
    <t>Oznaka</t>
  </si>
  <si>
    <t>Višak/manjak + Neto financiranje</t>
  </si>
  <si>
    <t>SAŽETAK  IZVRŠENJA PO  RAČUNU PRIHODA I RASHODA I RAČUNA FINANCIRANJA</t>
  </si>
  <si>
    <t>PRIHODI UKUPNO</t>
  </si>
  <si>
    <t>OSNOVNA ŠKOLA MARINA DRŽIĆA</t>
  </si>
  <si>
    <t>SVEUKUPNO PRIHODI</t>
  </si>
  <si>
    <t>3233 Usluge promidžbe i informiranja</t>
  </si>
  <si>
    <t>3241 Naknade troškova osobama izvan radnog odnosa</t>
  </si>
  <si>
    <t>4223 Oprema za održavanje i zaštitu</t>
  </si>
  <si>
    <t>SVEUKUPNO RASHODI</t>
  </si>
  <si>
    <t>Funk. klas: 0911 Predškolsko obrazovanje</t>
  </si>
  <si>
    <t>Funk. klas: 0912 Osnovno obrazovanje</t>
  </si>
  <si>
    <t>UKUPNI RASHODI:</t>
  </si>
  <si>
    <t>80310002 OŠ MARINA DRŽIĆA</t>
  </si>
  <si>
    <t>A805537 SUFINANCIRANJE ŠKOLSKOG ŠPORTA</t>
  </si>
  <si>
    <t>A805543 PREHRANA ZA UČENIKE U OSNOVNIM ŠKOLAMA</t>
  </si>
  <si>
    <t>8057 KAPITALNO ULAGANJE U ŠKOLSTVO - IZNAD MINIMALNOG FINANCIJSKOG STANDARDA</t>
  </si>
  <si>
    <t>K805701 ŠKOLSKA OPREMA</t>
  </si>
  <si>
    <t>8157 PREDŠKOLSKI ODGOJ I OBRAZOVANJE DJECE S POTEŠKOĆAMA</t>
  </si>
  <si>
    <t>A815701 DNEVNI BORAVAK DJECE S POTEŠKOĆAMA</t>
  </si>
  <si>
    <t>Razdjel: 008 UPRAVNI ODJEL ZA OBRAZOVANJE, ŠPORT, SOCIJALNU SKRB I CIVILNO DRUŠTVO</t>
  </si>
  <si>
    <t>Glava: 00831 OSNOVNO ŠKOLSTVO</t>
  </si>
  <si>
    <t>Volantina 6</t>
  </si>
  <si>
    <t>Dubrovnik</t>
  </si>
  <si>
    <t>OIB 77392284322</t>
  </si>
  <si>
    <t>IZVJEŠTAJ O PRIHODIMA I RASHODIMA PREMA EKONOMSKOJ KLASIFIKACIJI</t>
  </si>
  <si>
    <t>6=(4/3)</t>
  </si>
  <si>
    <t xml:space="preserve">Izvršenje 1.-12.2023. </t>
  </si>
  <si>
    <t>Tekući plan 2024</t>
  </si>
  <si>
    <t xml:space="preserve">Izvršenje 1.-12.2024 </t>
  </si>
  <si>
    <t>Indeks</t>
  </si>
  <si>
    <t>5=(4/2)</t>
  </si>
  <si>
    <t>A.RAČUN PRIHODA I RASHODA</t>
  </si>
  <si>
    <t>B.RAČUN FINANCIRANJA</t>
  </si>
  <si>
    <t>8 Primici od finacijske imovine i zaduživanja</t>
  </si>
  <si>
    <t>5 Izdaci za financijsku imovinu i otplate zajmova</t>
  </si>
  <si>
    <t xml:space="preserve">C.RASPOLOŽIVA SREDSTVA IZ PRETHODNIH GODINA </t>
  </si>
  <si>
    <t xml:space="preserve">Godišnji plan </t>
  </si>
  <si>
    <t xml:space="preserve">Ostvarenje </t>
  </si>
  <si>
    <t>4= (3/2)</t>
  </si>
  <si>
    <t>Prijenos viška/manjka iz prethodne(ih) godine</t>
  </si>
  <si>
    <t>Prijenos viška/manjka u sljedeće razdoblje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</si>
</sst>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b/>
      <sz val="11"/>
      <color theme="2" tint="-0.749992370372631"/>
      <name val="Calibri"/>
      <family val="2"/>
      <charset val="238"/>
      <scheme val="minor"/>
    </font>
    <font>
      <b/>
      <sz val="13"/>
      <color theme="2" tint="-0.749992370372631"/>
      <name val="Calibri"/>
      <family val="2"/>
      <charset val="238"/>
      <scheme val="minor"/>
    </font>
    <font>
      <b/>
      <sz val="12"/>
      <color theme="2" tint="-0.749992370372631"/>
      <name val="Times New Roman"/>
      <family val="1"/>
      <charset val="238"/>
    </font>
    <font>
      <b/>
      <sz val="11"/>
      <color theme="2" tint="-0.749992370372631"/>
      <name val="Times New Roman"/>
      <family val="1"/>
      <charset val="238"/>
    </font>
    <font>
      <sz val="11"/>
      <color theme="2" tint="-0.749992370372631"/>
      <name val="Arial"/>
      <family val="2"/>
      <charset val="238"/>
    </font>
    <font>
      <b/>
      <sz val="11"/>
      <color theme="2" tint="-0.749992370372631"/>
      <name val="Arial"/>
      <family val="2"/>
      <charset val="238"/>
    </font>
    <font>
      <b/>
      <sz val="9"/>
      <color theme="2" tint="-0.749992370372631"/>
      <name val="Times New Roman"/>
      <family val="1"/>
      <charset val="238"/>
    </font>
    <font>
      <sz val="9"/>
      <color theme="2" tint="-0.749992370372631"/>
      <name val="Calibri"/>
      <family val="2"/>
      <charset val="238"/>
      <scheme val="minor"/>
    </font>
    <font>
      <b/>
      <sz val="9"/>
      <color theme="2" tint="-0.74999237037263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1" fillId="0" borderId="0"/>
  </cellStyleXfs>
  <cellXfs count="120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9" fillId="0" borderId="0" xfId="0" applyFont="1" applyAlignment="1">
      <alignment vertical="top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14" fillId="0" borderId="6" xfId="0" applyFont="1" applyBorder="1"/>
    <xf numFmtId="0" fontId="15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/>
    </xf>
    <xf numFmtId="4" fontId="14" fillId="0" borderId="0" xfId="3" applyNumberFormat="1" applyFont="1" applyAlignment="1">
      <alignment horizontal="right" vertical="center"/>
    </xf>
    <xf numFmtId="0" fontId="14" fillId="0" borderId="0" xfId="3" applyFont="1"/>
    <xf numFmtId="0" fontId="15" fillId="0" borderId="6" xfId="3" applyFont="1" applyBorder="1"/>
    <xf numFmtId="0" fontId="14" fillId="0" borderId="0" xfId="3" applyFont="1" applyAlignment="1">
      <alignment horizontal="left"/>
    </xf>
    <xf numFmtId="0" fontId="14" fillId="0" borderId="6" xfId="3" applyFont="1" applyBorder="1"/>
    <xf numFmtId="0" fontId="14" fillId="0" borderId="0" xfId="0" applyFont="1"/>
    <xf numFmtId="0" fontId="15" fillId="0" borderId="0" xfId="0" applyFont="1" applyAlignment="1"/>
    <xf numFmtId="0" fontId="15" fillId="0" borderId="0" xfId="0" applyFont="1"/>
    <xf numFmtId="4" fontId="15" fillId="5" borderId="3" xfId="0" applyNumberFormat="1" applyFont="1" applyFill="1" applyBorder="1" applyAlignment="1">
      <alignment horizontal="right" vertical="center" wrapText="1"/>
    </xf>
    <xf numFmtId="4" fontId="15" fillId="7" borderId="3" xfId="0" applyNumberFormat="1" applyFont="1" applyFill="1" applyBorder="1" applyAlignment="1">
      <alignment horizontal="right" vertical="center" wrapText="1"/>
    </xf>
    <xf numFmtId="0" fontId="15" fillId="6" borderId="3" xfId="0" applyFont="1" applyFill="1" applyBorder="1" applyAlignment="1">
      <alignment vertical="center"/>
    </xf>
    <xf numFmtId="4" fontId="15" fillId="8" borderId="3" xfId="0" applyNumberFormat="1" applyFont="1" applyFill="1" applyBorder="1" applyAlignment="1">
      <alignment horizontal="right" vertical="center" wrapText="1"/>
    </xf>
    <xf numFmtId="4" fontId="14" fillId="5" borderId="3" xfId="0" applyNumberFormat="1" applyFont="1" applyFill="1" applyBorder="1" applyAlignment="1">
      <alignment horizontal="right" vertical="center" wrapText="1"/>
    </xf>
    <xf numFmtId="0" fontId="14" fillId="5" borderId="3" xfId="0" applyFont="1" applyFill="1" applyBorder="1" applyAlignment="1">
      <alignment horizontal="right" vertical="center" wrapText="1"/>
    </xf>
    <xf numFmtId="4" fontId="14" fillId="8" borderId="3" xfId="0" applyNumberFormat="1" applyFont="1" applyFill="1" applyBorder="1" applyAlignment="1">
      <alignment horizontal="right" vertical="center" wrapText="1"/>
    </xf>
    <xf numFmtId="4" fontId="14" fillId="6" borderId="3" xfId="0" applyNumberFormat="1" applyFont="1" applyFill="1" applyBorder="1" applyAlignment="1">
      <alignment horizontal="right" vertical="center" wrapText="1"/>
    </xf>
    <xf numFmtId="0" fontId="14" fillId="6" borderId="3" xfId="0" applyFont="1" applyFill="1" applyBorder="1" applyAlignment="1">
      <alignment vertical="center" wrapText="1"/>
    </xf>
    <xf numFmtId="0" fontId="14" fillId="6" borderId="3" xfId="0" applyFont="1" applyFill="1" applyBorder="1" applyAlignment="1">
      <alignment horizontal="right" vertical="center" wrapText="1"/>
    </xf>
    <xf numFmtId="0" fontId="17" fillId="6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left" vertical="center" wrapText="1" indent="1"/>
    </xf>
    <xf numFmtId="0" fontId="14" fillId="6" borderId="3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vertical="center" wrapText="1"/>
    </xf>
    <xf numFmtId="0" fontId="15" fillId="7" borderId="3" xfId="0" applyFont="1" applyFill="1" applyBorder="1" applyAlignment="1">
      <alignment vertical="center" wrapText="1"/>
    </xf>
    <xf numFmtId="0" fontId="18" fillId="6" borderId="3" xfId="0" applyFont="1" applyFill="1" applyBorder="1" applyAlignment="1">
      <alignment vertical="center"/>
    </xf>
    <xf numFmtId="0" fontId="18" fillId="6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vertical="center" wrapText="1"/>
    </xf>
    <xf numFmtId="0" fontId="21" fillId="6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9" fillId="6" borderId="3" xfId="0" applyFont="1" applyFill="1" applyBorder="1" applyAlignment="1">
      <alignment horizontal="left" vertical="center" wrapText="1" indent="2"/>
    </xf>
    <xf numFmtId="4" fontId="15" fillId="4" borderId="3" xfId="0" applyNumberFormat="1" applyFont="1" applyFill="1" applyBorder="1" applyAlignment="1">
      <alignment horizontal="right" vertical="center" wrapText="1"/>
    </xf>
    <xf numFmtId="0" fontId="22" fillId="0" borderId="0" xfId="0" applyFont="1"/>
    <xf numFmtId="0" fontId="23" fillId="6" borderId="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left" wrapText="1"/>
    </xf>
    <xf numFmtId="0" fontId="14" fillId="6" borderId="3" xfId="0" applyFont="1" applyFill="1" applyBorder="1" applyAlignment="1">
      <alignment wrapText="1"/>
    </xf>
    <xf numFmtId="0" fontId="14" fillId="6" borderId="3" xfId="0" applyFont="1" applyFill="1" applyBorder="1" applyAlignment="1">
      <alignment horizontal="left" vertical="center" wrapText="1" indent="3"/>
    </xf>
    <xf numFmtId="0" fontId="15" fillId="4" borderId="3" xfId="0" applyFont="1" applyFill="1" applyBorder="1" applyAlignment="1">
      <alignment vertical="center" wrapText="1"/>
    </xf>
    <xf numFmtId="4" fontId="14" fillId="0" borderId="0" xfId="0" applyNumberFormat="1" applyFont="1"/>
    <xf numFmtId="4" fontId="14" fillId="0" borderId="3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14" fillId="0" borderId="0" xfId="0" applyFont="1" applyBorder="1"/>
    <xf numFmtId="4" fontId="14" fillId="7" borderId="3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/>
    <xf numFmtId="0" fontId="14" fillId="0" borderId="3" xfId="0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 wrapText="1" indent="1"/>
    </xf>
    <xf numFmtId="4" fontId="14" fillId="0" borderId="3" xfId="0" applyNumberFormat="1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left"/>
    </xf>
    <xf numFmtId="0" fontId="14" fillId="2" borderId="0" xfId="0" applyFont="1" applyFill="1" applyBorder="1"/>
    <xf numFmtId="0" fontId="22" fillId="0" borderId="3" xfId="0" applyFont="1" applyFill="1" applyBorder="1" applyAlignment="1">
      <alignment horizontal="right" vertical="center" wrapText="1"/>
    </xf>
    <xf numFmtId="3" fontId="22" fillId="0" borderId="3" xfId="0" applyNumberFormat="1" applyFont="1" applyFill="1" applyBorder="1" applyAlignment="1">
      <alignment horizontal="right" vertical="center" wrapText="1"/>
    </xf>
    <xf numFmtId="0" fontId="22" fillId="0" borderId="0" xfId="0" applyFont="1" applyFill="1" applyAlignment="1">
      <alignment horizontal="right"/>
    </xf>
    <xf numFmtId="0" fontId="14" fillId="2" borderId="3" xfId="0" applyFont="1" applyFill="1" applyBorder="1" applyAlignment="1">
      <alignment horizontal="left" vertical="center" wrapText="1"/>
    </xf>
    <xf numFmtId="4" fontId="14" fillId="2" borderId="3" xfId="0" applyNumberFormat="1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left" vertical="center" wrapText="1" indent="1"/>
    </xf>
    <xf numFmtId="0" fontId="14" fillId="2" borderId="3" xfId="0" applyFont="1" applyFill="1" applyBorder="1" applyAlignment="1">
      <alignment horizontal="left" vertical="center" wrapText="1" indent="3"/>
    </xf>
    <xf numFmtId="0" fontId="14" fillId="2" borderId="3" xfId="0" applyFont="1" applyFill="1" applyBorder="1" applyAlignment="1">
      <alignment horizontal="left" vertical="center" wrapText="1" indent="4"/>
    </xf>
    <xf numFmtId="0" fontId="14" fillId="2" borderId="3" xfId="0" applyFont="1" applyFill="1" applyBorder="1" applyAlignment="1">
      <alignment horizontal="left" vertical="center" wrapText="1" indent="5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left" vertical="center" wrapText="1" indent="2"/>
    </xf>
    <xf numFmtId="0" fontId="15" fillId="2" borderId="3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left" vertical="center" wrapText="1"/>
    </xf>
    <xf numFmtId="4" fontId="15" fillId="2" borderId="3" xfId="0" applyNumberFormat="1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right" vertical="center" wrapText="1"/>
    </xf>
    <xf numFmtId="4" fontId="15" fillId="0" borderId="0" xfId="0" applyNumberFormat="1" applyFont="1"/>
    <xf numFmtId="164" fontId="15" fillId="0" borderId="0" xfId="0" applyNumberFormat="1" applyFont="1"/>
    <xf numFmtId="0" fontId="14" fillId="0" borderId="0" xfId="0" applyFont="1" applyFill="1"/>
    <xf numFmtId="4" fontId="14" fillId="9" borderId="3" xfId="0" applyNumberFormat="1" applyFont="1" applyFill="1" applyBorder="1" applyAlignment="1">
      <alignment horizontal="right" vertical="center" wrapText="1"/>
    </xf>
    <xf numFmtId="0" fontId="14" fillId="7" borderId="3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4" fillId="5" borderId="3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5" fillId="8" borderId="3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23" fillId="6" borderId="1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</cellXfs>
  <cellStyles count="4">
    <cellStyle name="Normal 2" xfId="3" xr:uid="{D61B08FD-75BF-4FCE-BD21-15027134BAA5}"/>
    <cellStyle name="Normalno" xfId="0" builtinId="0"/>
    <cellStyle name="Normalno 2" xfId="1" xr:uid="{982F8F23-399C-40E0-8828-87DE996E76BD}"/>
    <cellStyle name="Obično_bilanca" xfId="2" xr:uid="{D7ED8E01-529A-4343-A34D-1D1A797319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0</xdr:colOff>
      <xdr:row>3</xdr:row>
      <xdr:rowOff>182880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B58DB407-03B5-4F57-952E-7AF4E510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03632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1C3BD-E579-4CCF-97A4-1D26136CCC47}">
  <dimension ref="A1:I29"/>
  <sheetViews>
    <sheetView showGridLines="0" tabSelected="1" zoomScaleNormal="100" workbookViewId="0">
      <selection activeCell="A23" sqref="A23:B23"/>
    </sheetView>
  </sheetViews>
  <sheetFormatPr defaultRowHeight="14.4" x14ac:dyDescent="0.3"/>
  <cols>
    <col min="1" max="1" width="15.21875" style="36" customWidth="1"/>
    <col min="2" max="2" width="20.5546875" style="36" customWidth="1"/>
    <col min="3" max="5" width="20.77734375" style="36" customWidth="1"/>
    <col min="6" max="6" width="11.77734375" style="36" customWidth="1"/>
    <col min="7" max="7" width="11.33203125" style="36" customWidth="1"/>
    <col min="8" max="16384" width="8.88671875" style="36"/>
  </cols>
  <sheetData>
    <row r="1" spans="1:9" s="32" customFormat="1" ht="13.2" customHeight="1" x14ac:dyDescent="0.3">
      <c r="A1" s="28"/>
      <c r="B1" s="29" t="s">
        <v>146</v>
      </c>
      <c r="C1" s="29"/>
      <c r="D1" s="30"/>
      <c r="E1" s="31"/>
      <c r="F1" s="30"/>
    </row>
    <row r="2" spans="1:9" s="32" customFormat="1" x14ac:dyDescent="0.3">
      <c r="A2" s="33"/>
      <c r="B2" s="34" t="s">
        <v>164</v>
      </c>
      <c r="C2" s="34"/>
      <c r="D2" s="30"/>
      <c r="E2" s="31"/>
      <c r="F2" s="30"/>
    </row>
    <row r="3" spans="1:9" s="32" customFormat="1" x14ac:dyDescent="0.3">
      <c r="A3" s="33"/>
      <c r="B3" s="30" t="s">
        <v>165</v>
      </c>
      <c r="C3" s="30"/>
      <c r="D3" s="30"/>
      <c r="E3" s="31"/>
      <c r="F3" s="30"/>
    </row>
    <row r="4" spans="1:9" s="32" customFormat="1" ht="15" thickBot="1" x14ac:dyDescent="0.35">
      <c r="A4" s="35"/>
      <c r="B4" s="30" t="s">
        <v>166</v>
      </c>
      <c r="C4" s="30"/>
      <c r="D4" s="30"/>
      <c r="E4" s="31"/>
      <c r="F4" s="30"/>
    </row>
    <row r="5" spans="1:9" ht="20.399999999999999" customHeight="1" thickBot="1" x14ac:dyDescent="0.4">
      <c r="A5" s="102" t="s">
        <v>144</v>
      </c>
      <c r="B5" s="103"/>
      <c r="C5" s="103"/>
      <c r="D5" s="103"/>
      <c r="E5" s="103"/>
      <c r="F5" s="103"/>
      <c r="G5" s="104"/>
    </row>
    <row r="6" spans="1:9" ht="14.4" customHeight="1" x14ac:dyDescent="0.3">
      <c r="C6" s="37"/>
      <c r="D6" s="37"/>
      <c r="E6" s="37"/>
      <c r="F6" s="37"/>
      <c r="G6" s="37"/>
    </row>
    <row r="7" spans="1:9" x14ac:dyDescent="0.3">
      <c r="A7" s="115" t="s">
        <v>174</v>
      </c>
      <c r="B7" s="115"/>
    </row>
    <row r="8" spans="1:9" ht="20.399999999999999" customHeight="1" x14ac:dyDescent="0.3">
      <c r="A8" s="110" t="s">
        <v>142</v>
      </c>
      <c r="B8" s="111"/>
      <c r="C8" s="49" t="s">
        <v>169</v>
      </c>
      <c r="D8" s="49" t="s">
        <v>170</v>
      </c>
      <c r="E8" s="49" t="s">
        <v>171</v>
      </c>
      <c r="F8" s="49" t="s">
        <v>172</v>
      </c>
      <c r="G8" s="49" t="s">
        <v>172</v>
      </c>
    </row>
    <row r="9" spans="1:9" s="62" customFormat="1" ht="10.8" customHeight="1" x14ac:dyDescent="0.25">
      <c r="A9" s="112">
        <v>1</v>
      </c>
      <c r="B9" s="113"/>
      <c r="C9" s="58">
        <v>2</v>
      </c>
      <c r="D9" s="58">
        <v>3</v>
      </c>
      <c r="E9" s="58">
        <v>4</v>
      </c>
      <c r="F9" s="58" t="s">
        <v>173</v>
      </c>
      <c r="G9" s="58" t="s">
        <v>168</v>
      </c>
    </row>
    <row r="10" spans="1:9" ht="20.399999999999999" customHeight="1" x14ac:dyDescent="0.3">
      <c r="A10" s="105" t="s">
        <v>34</v>
      </c>
      <c r="B10" s="105"/>
      <c r="C10" s="43">
        <v>2325294.65</v>
      </c>
      <c r="D10" s="43">
        <f>2283965+726668</f>
        <v>3010633</v>
      </c>
      <c r="E10" s="43">
        <f>2260236.31+723858.51</f>
        <v>2984094.8200000003</v>
      </c>
      <c r="F10" s="43">
        <f>+E10/C10*100</f>
        <v>128.33190064751579</v>
      </c>
      <c r="G10" s="43">
        <f>+E10/D10*100</f>
        <v>99.118518265095759</v>
      </c>
    </row>
    <row r="11" spans="1:9" ht="20.399999999999999" customHeight="1" x14ac:dyDescent="0.3">
      <c r="A11" s="105" t="s">
        <v>54</v>
      </c>
      <c r="B11" s="105"/>
      <c r="C11" s="44">
        <v>258.81</v>
      </c>
      <c r="D11" s="43">
        <v>133</v>
      </c>
      <c r="E11" s="44">
        <v>18.72</v>
      </c>
      <c r="F11" s="43">
        <f t="shared" ref="F11:F16" si="0">+E11/C11*100</f>
        <v>7.2331053668714489</v>
      </c>
      <c r="G11" s="43">
        <f t="shared" ref="G11:G15" si="1">+E11/D11*100</f>
        <v>14.07518796992481</v>
      </c>
    </row>
    <row r="12" spans="1:9" s="38" customFormat="1" ht="20.399999999999999" customHeight="1" x14ac:dyDescent="0.3">
      <c r="A12" s="106" t="s">
        <v>145</v>
      </c>
      <c r="B12" s="106"/>
      <c r="C12" s="39">
        <f>+C11+C10</f>
        <v>2325553.46</v>
      </c>
      <c r="D12" s="39">
        <f>+D10+D11</f>
        <v>3010766</v>
      </c>
      <c r="E12" s="39">
        <f>SUM(E10:E11)</f>
        <v>2984113.5400000005</v>
      </c>
      <c r="F12" s="39">
        <f t="shared" si="0"/>
        <v>128.31842360656808</v>
      </c>
      <c r="G12" s="39">
        <f t="shared" si="1"/>
        <v>99.114761492590276</v>
      </c>
      <c r="H12" s="36"/>
      <c r="I12" s="36"/>
    </row>
    <row r="13" spans="1:9" ht="20.399999999999999" customHeight="1" x14ac:dyDescent="0.3">
      <c r="A13" s="107" t="s">
        <v>111</v>
      </c>
      <c r="B13" s="107"/>
      <c r="C13" s="45">
        <v>2277117.81</v>
      </c>
      <c r="D13" s="45">
        <v>2934108</v>
      </c>
      <c r="E13" s="45">
        <v>2905473.86</v>
      </c>
      <c r="F13" s="45">
        <f t="shared" si="0"/>
        <v>127.59435841398121</v>
      </c>
      <c r="G13" s="45">
        <f t="shared" si="1"/>
        <v>99.024093864302202</v>
      </c>
    </row>
    <row r="14" spans="1:9" ht="20.399999999999999" customHeight="1" x14ac:dyDescent="0.3">
      <c r="A14" s="107" t="s">
        <v>101</v>
      </c>
      <c r="B14" s="107"/>
      <c r="C14" s="45">
        <v>57127.040000000001</v>
      </c>
      <c r="D14" s="45">
        <v>69700</v>
      </c>
      <c r="E14" s="45">
        <v>69315.59</v>
      </c>
      <c r="F14" s="45">
        <f t="shared" si="0"/>
        <v>121.33586826833667</v>
      </c>
      <c r="G14" s="45">
        <f t="shared" si="1"/>
        <v>99.448479196556676</v>
      </c>
    </row>
    <row r="15" spans="1:9" s="38" customFormat="1" ht="20.399999999999999" customHeight="1" x14ac:dyDescent="0.3">
      <c r="A15" s="108" t="s">
        <v>140</v>
      </c>
      <c r="B15" s="108"/>
      <c r="C15" s="42">
        <f>+C13+C14</f>
        <v>2334244.85</v>
      </c>
      <c r="D15" s="42">
        <f>+D13+D14</f>
        <v>3003808</v>
      </c>
      <c r="E15" s="42">
        <f>+E13+E14</f>
        <v>2974789.4499999997</v>
      </c>
      <c r="F15" s="42">
        <f t="shared" si="0"/>
        <v>127.44119152710134</v>
      </c>
      <c r="G15" s="42">
        <f t="shared" si="1"/>
        <v>99.033941250572596</v>
      </c>
      <c r="H15" s="36"/>
      <c r="I15" s="36"/>
    </row>
    <row r="16" spans="1:9" ht="20.399999999999999" customHeight="1" x14ac:dyDescent="0.3">
      <c r="A16" s="109" t="s">
        <v>141</v>
      </c>
      <c r="B16" s="109"/>
      <c r="C16" s="46">
        <f>+C12-C15</f>
        <v>-8691.3900000001304</v>
      </c>
      <c r="D16" s="69"/>
      <c r="E16" s="46">
        <f>+E12-E15</f>
        <v>9324.0900000007823</v>
      </c>
      <c r="F16" s="46">
        <f t="shared" si="0"/>
        <v>-107.27961810482147</v>
      </c>
      <c r="G16" s="46"/>
    </row>
    <row r="17" spans="1:7" x14ac:dyDescent="0.3">
      <c r="D17" s="68"/>
    </row>
    <row r="18" spans="1:7" ht="21.6" customHeight="1" x14ac:dyDescent="0.3">
      <c r="A18" s="114" t="s">
        <v>175</v>
      </c>
      <c r="B18" s="114"/>
    </row>
    <row r="19" spans="1:7" s="71" customFormat="1" ht="21.6" customHeight="1" x14ac:dyDescent="0.3">
      <c r="A19" s="110" t="s">
        <v>142</v>
      </c>
      <c r="B19" s="111"/>
      <c r="C19" s="49" t="s">
        <v>169</v>
      </c>
      <c r="D19" s="49" t="s">
        <v>170</v>
      </c>
      <c r="E19" s="49" t="s">
        <v>171</v>
      </c>
      <c r="F19" s="49" t="s">
        <v>172</v>
      </c>
      <c r="G19" s="49" t="s">
        <v>172</v>
      </c>
    </row>
    <row r="20" spans="1:7" s="71" customFormat="1" ht="10.199999999999999" customHeight="1" x14ac:dyDescent="0.3">
      <c r="A20" s="112">
        <v>1</v>
      </c>
      <c r="B20" s="113"/>
      <c r="C20" s="58">
        <v>2</v>
      </c>
      <c r="D20" s="58">
        <v>3</v>
      </c>
      <c r="E20" s="58">
        <v>4</v>
      </c>
      <c r="F20" s="58" t="s">
        <v>173</v>
      </c>
      <c r="G20" s="58" t="s">
        <v>168</v>
      </c>
    </row>
    <row r="21" spans="1:7" s="71" customFormat="1" ht="24" customHeight="1" x14ac:dyDescent="0.3">
      <c r="A21" s="105" t="s">
        <v>176</v>
      </c>
      <c r="B21" s="105"/>
      <c r="C21" s="43">
        <v>0</v>
      </c>
      <c r="D21" s="43">
        <v>0</v>
      </c>
      <c r="E21" s="43">
        <v>0</v>
      </c>
      <c r="F21" s="43"/>
      <c r="G21" s="43"/>
    </row>
    <row r="22" spans="1:7" s="71" customFormat="1" ht="24.6" customHeight="1" x14ac:dyDescent="0.3">
      <c r="A22" s="101" t="s">
        <v>177</v>
      </c>
      <c r="B22" s="101"/>
      <c r="C22" s="72">
        <v>0</v>
      </c>
      <c r="D22" s="72">
        <v>0</v>
      </c>
      <c r="E22" s="72">
        <v>0</v>
      </c>
      <c r="F22" s="72"/>
      <c r="G22" s="72"/>
    </row>
    <row r="23" spans="1:7" s="71" customFormat="1" ht="23.4" customHeight="1" x14ac:dyDescent="0.3">
      <c r="A23" s="109" t="s">
        <v>143</v>
      </c>
      <c r="B23" s="109"/>
      <c r="C23" s="46">
        <f>+C16</f>
        <v>-8691.3900000001304</v>
      </c>
      <c r="D23" s="69">
        <v>0</v>
      </c>
      <c r="E23" s="46">
        <f>+E16</f>
        <v>9324.0900000007823</v>
      </c>
      <c r="F23" s="46"/>
      <c r="G23" s="46"/>
    </row>
    <row r="24" spans="1:7" s="71" customFormat="1" ht="21.6" customHeight="1" x14ac:dyDescent="0.3">
      <c r="A24" s="70"/>
      <c r="B24" s="70"/>
    </row>
    <row r="25" spans="1:7" s="71" customFormat="1" ht="21.6" customHeight="1" x14ac:dyDescent="0.3">
      <c r="A25" s="73" t="s">
        <v>178</v>
      </c>
      <c r="B25" s="73"/>
    </row>
    <row r="26" spans="1:7" s="71" customFormat="1" ht="21.6" customHeight="1" x14ac:dyDescent="0.3">
      <c r="A26" s="110" t="s">
        <v>142</v>
      </c>
      <c r="B26" s="111"/>
      <c r="C26" s="49" t="s">
        <v>169</v>
      </c>
      <c r="D26" s="49" t="s">
        <v>170</v>
      </c>
      <c r="E26" s="49" t="s">
        <v>171</v>
      </c>
      <c r="F26" s="49" t="s">
        <v>172</v>
      </c>
      <c r="G26" s="49" t="s">
        <v>172</v>
      </c>
    </row>
    <row r="27" spans="1:7" s="62" customFormat="1" ht="8.4" customHeight="1" x14ac:dyDescent="0.25">
      <c r="A27" s="112">
        <v>1</v>
      </c>
      <c r="B27" s="113"/>
      <c r="C27" s="58">
        <v>2</v>
      </c>
      <c r="D27" s="58">
        <v>3</v>
      </c>
      <c r="E27" s="58">
        <v>4</v>
      </c>
      <c r="F27" s="58" t="s">
        <v>173</v>
      </c>
      <c r="G27" s="58" t="s">
        <v>168</v>
      </c>
    </row>
    <row r="28" spans="1:7" ht="24" customHeight="1" x14ac:dyDescent="0.3">
      <c r="A28" s="105" t="s">
        <v>182</v>
      </c>
      <c r="B28" s="105"/>
      <c r="C28" s="43">
        <v>1733.62</v>
      </c>
      <c r="D28" s="43">
        <v>0</v>
      </c>
      <c r="E28" s="43">
        <f>+C29</f>
        <v>-6957.77</v>
      </c>
      <c r="F28" s="43"/>
      <c r="G28" s="43"/>
    </row>
    <row r="29" spans="1:7" ht="24" customHeight="1" x14ac:dyDescent="0.3">
      <c r="A29" s="101" t="s">
        <v>183</v>
      </c>
      <c r="B29" s="101"/>
      <c r="C29" s="72">
        <v>-6957.77</v>
      </c>
      <c r="D29" s="72">
        <v>0</v>
      </c>
      <c r="E29" s="72">
        <v>2366.3200000000002</v>
      </c>
      <c r="F29" s="100"/>
      <c r="G29" s="72"/>
    </row>
  </sheetData>
  <mergeCells count="21">
    <mergeCell ref="A23:B23"/>
    <mergeCell ref="A26:B26"/>
    <mergeCell ref="A27:B27"/>
    <mergeCell ref="A28:B28"/>
    <mergeCell ref="A29:B29"/>
    <mergeCell ref="A22:B22"/>
    <mergeCell ref="A5:G5"/>
    <mergeCell ref="A10:B10"/>
    <mergeCell ref="A11:B11"/>
    <mergeCell ref="A12:B12"/>
    <mergeCell ref="A13:B13"/>
    <mergeCell ref="A14:B14"/>
    <mergeCell ref="A15:B15"/>
    <mergeCell ref="A16:B16"/>
    <mergeCell ref="A8:B8"/>
    <mergeCell ref="A9:B9"/>
    <mergeCell ref="A18:B18"/>
    <mergeCell ref="A7:B7"/>
    <mergeCell ref="A19:B19"/>
    <mergeCell ref="A20:B20"/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8231-149B-486D-B0B0-833AABBA6503}">
  <dimension ref="A1:G93"/>
  <sheetViews>
    <sheetView showGridLines="0" workbookViewId="0"/>
  </sheetViews>
  <sheetFormatPr defaultColWidth="59.109375" defaultRowHeight="14.4" x14ac:dyDescent="0.3"/>
  <cols>
    <col min="1" max="1" width="55.77734375" style="36" customWidth="1"/>
    <col min="2" max="2" width="20.88671875" style="36" customWidth="1"/>
    <col min="3" max="4" width="20.77734375" style="36" customWidth="1"/>
    <col min="5" max="5" width="11.6640625" style="36" customWidth="1"/>
    <col min="6" max="6" width="11.5546875" style="36" customWidth="1"/>
    <col min="7" max="7" width="12.88671875" style="36" customWidth="1"/>
    <col min="8" max="8" width="10.44140625" style="36" customWidth="1"/>
    <col min="9" max="9" width="15.33203125" style="36" customWidth="1"/>
    <col min="10" max="16384" width="59.109375" style="36"/>
  </cols>
  <sheetData>
    <row r="1" spans="1:7" ht="15" thickBot="1" x14ac:dyDescent="0.35"/>
    <row r="2" spans="1:7" ht="18.600000000000001" customHeight="1" thickBot="1" x14ac:dyDescent="0.4">
      <c r="A2" s="102" t="s">
        <v>167</v>
      </c>
      <c r="B2" s="103"/>
      <c r="C2" s="103"/>
      <c r="D2" s="103"/>
      <c r="E2" s="103"/>
      <c r="F2" s="104"/>
    </row>
    <row r="4" spans="1:7" ht="24.6" customHeight="1" x14ac:dyDescent="0.3">
      <c r="A4" s="41" t="s">
        <v>142</v>
      </c>
      <c r="B4" s="50" t="s">
        <v>169</v>
      </c>
      <c r="C4" s="50" t="s">
        <v>170</v>
      </c>
      <c r="D4" s="50" t="s">
        <v>171</v>
      </c>
      <c r="E4" s="50" t="s">
        <v>172</v>
      </c>
      <c r="F4" s="50" t="s">
        <v>172</v>
      </c>
    </row>
    <row r="5" spans="1:7" s="59" customFormat="1" ht="9" customHeight="1" x14ac:dyDescent="0.25">
      <c r="A5" s="63">
        <v>1</v>
      </c>
      <c r="B5" s="63">
        <v>2</v>
      </c>
      <c r="C5" s="63">
        <v>3</v>
      </c>
      <c r="D5" s="63">
        <v>4</v>
      </c>
      <c r="E5" s="63" t="s">
        <v>173</v>
      </c>
      <c r="F5" s="63" t="s">
        <v>168</v>
      </c>
    </row>
    <row r="6" spans="1:7" s="38" customFormat="1" ht="25.05" customHeight="1" x14ac:dyDescent="0.3">
      <c r="A6" s="53" t="s">
        <v>34</v>
      </c>
      <c r="B6" s="39">
        <f>+B7+B11+B14+B17+B23</f>
        <v>2325294.6500000004</v>
      </c>
      <c r="C6" s="39">
        <f>+C7+C11+C14+C17+C23</f>
        <v>3010633</v>
      </c>
      <c r="D6" s="39">
        <f>+D7+D11+D14+D17+D23</f>
        <v>2984094.8200000003</v>
      </c>
      <c r="E6" s="39">
        <f>+D6/B6*100</f>
        <v>128.33190064751579</v>
      </c>
      <c r="F6" s="39">
        <f>+D6/C6*100</f>
        <v>99.118518265095759</v>
      </c>
      <c r="G6" s="97"/>
    </row>
    <row r="7" spans="1:7" ht="25.05" customHeight="1" x14ac:dyDescent="0.3">
      <c r="A7" s="51" t="s">
        <v>35</v>
      </c>
      <c r="B7" s="46">
        <f>+B8</f>
        <v>1805288.83</v>
      </c>
      <c r="C7" s="69">
        <v>2223465</v>
      </c>
      <c r="D7" s="69">
        <v>2192732.56</v>
      </c>
      <c r="E7" s="46">
        <f t="shared" ref="E7:E70" si="0">+D7/B7*100</f>
        <v>121.4615923813144</v>
      </c>
      <c r="F7" s="46">
        <f t="shared" ref="F7:F70" si="1">+D7/C7*100</f>
        <v>98.617813187974619</v>
      </c>
      <c r="G7" s="97"/>
    </row>
    <row r="8" spans="1:7" ht="25.05" customHeight="1" x14ac:dyDescent="0.3">
      <c r="A8" s="51" t="s">
        <v>36</v>
      </c>
      <c r="B8" s="46">
        <f>+B9+B10</f>
        <v>1805288.83</v>
      </c>
      <c r="C8" s="69">
        <v>2223465</v>
      </c>
      <c r="D8" s="69">
        <v>2192732.56</v>
      </c>
      <c r="E8" s="46">
        <f t="shared" si="0"/>
        <v>121.4615923813144</v>
      </c>
      <c r="F8" s="46">
        <f t="shared" si="1"/>
        <v>98.617813187974619</v>
      </c>
      <c r="G8" s="97"/>
    </row>
    <row r="9" spans="1:7" ht="25.05" customHeight="1" x14ac:dyDescent="0.3">
      <c r="A9" s="51" t="s">
        <v>37</v>
      </c>
      <c r="B9" s="46">
        <v>1784576.87</v>
      </c>
      <c r="C9" s="69">
        <v>2203465</v>
      </c>
      <c r="D9" s="69">
        <v>2160438.36</v>
      </c>
      <c r="E9" s="46">
        <f t="shared" si="0"/>
        <v>121.06165872249592</v>
      </c>
      <c r="F9" s="46">
        <f t="shared" si="1"/>
        <v>98.047319108767311</v>
      </c>
      <c r="G9" s="97"/>
    </row>
    <row r="10" spans="1:7" ht="25.05" customHeight="1" x14ac:dyDescent="0.3">
      <c r="A10" s="51" t="s">
        <v>38</v>
      </c>
      <c r="B10" s="46">
        <v>20711.96</v>
      </c>
      <c r="C10" s="69">
        <v>20000</v>
      </c>
      <c r="D10" s="69">
        <v>32294.2</v>
      </c>
      <c r="E10" s="46">
        <f t="shared" si="0"/>
        <v>155.92054059586829</v>
      </c>
      <c r="F10" s="46">
        <f t="shared" si="1"/>
        <v>161.471</v>
      </c>
      <c r="G10" s="97"/>
    </row>
    <row r="11" spans="1:7" ht="25.05" customHeight="1" x14ac:dyDescent="0.3">
      <c r="A11" s="51" t="s">
        <v>39</v>
      </c>
      <c r="B11" s="48">
        <v>0.01</v>
      </c>
      <c r="C11" s="74">
        <v>0</v>
      </c>
      <c r="D11" s="74">
        <v>0.15</v>
      </c>
      <c r="E11" s="46">
        <f t="shared" si="0"/>
        <v>1500</v>
      </c>
      <c r="F11" s="46"/>
      <c r="G11" s="97"/>
    </row>
    <row r="12" spans="1:7" ht="25.05" customHeight="1" x14ac:dyDescent="0.3">
      <c r="A12" s="51" t="s">
        <v>40</v>
      </c>
      <c r="B12" s="48">
        <v>0.01</v>
      </c>
      <c r="C12" s="74">
        <v>0</v>
      </c>
      <c r="D12" s="74">
        <v>0.15</v>
      </c>
      <c r="E12" s="46">
        <f t="shared" si="0"/>
        <v>1500</v>
      </c>
      <c r="F12" s="46"/>
      <c r="G12" s="97"/>
    </row>
    <row r="13" spans="1:7" ht="25.05" customHeight="1" x14ac:dyDescent="0.3">
      <c r="A13" s="51" t="s">
        <v>41</v>
      </c>
      <c r="B13" s="48">
        <v>0.01</v>
      </c>
      <c r="C13" s="74">
        <v>0</v>
      </c>
      <c r="D13" s="74">
        <v>0.15</v>
      </c>
      <c r="E13" s="46">
        <f t="shared" si="0"/>
        <v>1500</v>
      </c>
      <c r="F13" s="46"/>
      <c r="G13" s="97"/>
    </row>
    <row r="14" spans="1:7" ht="25.05" customHeight="1" x14ac:dyDescent="0.3">
      <c r="A14" s="76" t="s">
        <v>42</v>
      </c>
      <c r="B14" s="46">
        <f>+B15</f>
        <v>42540.480000000003</v>
      </c>
      <c r="C14" s="69">
        <v>42300</v>
      </c>
      <c r="D14" s="69">
        <v>45641.599999999999</v>
      </c>
      <c r="E14" s="46">
        <f t="shared" si="0"/>
        <v>107.28980961192727</v>
      </c>
      <c r="F14" s="46">
        <f t="shared" si="1"/>
        <v>107.8997635933806</v>
      </c>
      <c r="G14" s="97"/>
    </row>
    <row r="15" spans="1:7" ht="25.05" customHeight="1" x14ac:dyDescent="0.3">
      <c r="A15" s="76" t="s">
        <v>43</v>
      </c>
      <c r="B15" s="46">
        <f>+B16</f>
        <v>42540.480000000003</v>
      </c>
      <c r="C15" s="69">
        <v>42300</v>
      </c>
      <c r="D15" s="69">
        <v>45641.599999999999</v>
      </c>
      <c r="E15" s="46">
        <f t="shared" si="0"/>
        <v>107.28980961192727</v>
      </c>
      <c r="F15" s="46">
        <f t="shared" si="1"/>
        <v>107.8997635933806</v>
      </c>
      <c r="G15" s="97"/>
    </row>
    <row r="16" spans="1:7" ht="25.05" customHeight="1" x14ac:dyDescent="0.3">
      <c r="A16" s="76" t="s">
        <v>44</v>
      </c>
      <c r="B16" s="46">
        <v>42540.480000000003</v>
      </c>
      <c r="C16" s="69">
        <v>42300</v>
      </c>
      <c r="D16" s="69">
        <v>45641.599999999999</v>
      </c>
      <c r="E16" s="46">
        <f t="shared" si="0"/>
        <v>107.28980961192727</v>
      </c>
      <c r="F16" s="46">
        <f t="shared" si="1"/>
        <v>107.8997635933806</v>
      </c>
      <c r="G16" s="97"/>
    </row>
    <row r="17" spans="1:7" ht="25.05" customHeight="1" x14ac:dyDescent="0.3">
      <c r="A17" s="51" t="s">
        <v>45</v>
      </c>
      <c r="B17" s="46">
        <v>22198.84</v>
      </c>
      <c r="C17" s="69">
        <v>18200</v>
      </c>
      <c r="D17" s="69">
        <v>21862</v>
      </c>
      <c r="E17" s="46">
        <f t="shared" si="0"/>
        <v>98.482623416358692</v>
      </c>
      <c r="F17" s="46">
        <f t="shared" si="1"/>
        <v>120.12087912087912</v>
      </c>
      <c r="G17" s="97"/>
    </row>
    <row r="18" spans="1:7" ht="25.05" customHeight="1" x14ac:dyDescent="0.3">
      <c r="A18" s="51" t="s">
        <v>46</v>
      </c>
      <c r="B18" s="46">
        <f>+B19</f>
        <v>11128.99</v>
      </c>
      <c r="C18" s="69">
        <v>18000</v>
      </c>
      <c r="D18" s="69">
        <v>19327</v>
      </c>
      <c r="E18" s="46">
        <f t="shared" si="0"/>
        <v>173.66355796887228</v>
      </c>
      <c r="F18" s="46">
        <f t="shared" si="1"/>
        <v>107.37222222222222</v>
      </c>
      <c r="G18" s="97"/>
    </row>
    <row r="19" spans="1:7" ht="25.05" customHeight="1" x14ac:dyDescent="0.3">
      <c r="A19" s="51" t="s">
        <v>47</v>
      </c>
      <c r="B19" s="46">
        <v>11128.99</v>
      </c>
      <c r="C19" s="69">
        <v>18000</v>
      </c>
      <c r="D19" s="69">
        <v>19327</v>
      </c>
      <c r="E19" s="46">
        <f t="shared" si="0"/>
        <v>173.66355796887228</v>
      </c>
      <c r="F19" s="46">
        <f t="shared" si="1"/>
        <v>107.37222222222222</v>
      </c>
      <c r="G19" s="97"/>
    </row>
    <row r="20" spans="1:7" ht="25.05" customHeight="1" x14ac:dyDescent="0.3">
      <c r="A20" s="51" t="s">
        <v>48</v>
      </c>
      <c r="B20" s="46">
        <v>11069.85</v>
      </c>
      <c r="C20" s="74">
        <v>200</v>
      </c>
      <c r="D20" s="69">
        <v>2535</v>
      </c>
      <c r="E20" s="46">
        <f t="shared" si="0"/>
        <v>22.900039295925417</v>
      </c>
      <c r="F20" s="46">
        <f t="shared" si="1"/>
        <v>1267.5</v>
      </c>
      <c r="G20" s="97"/>
    </row>
    <row r="21" spans="1:7" ht="25.05" customHeight="1" x14ac:dyDescent="0.3">
      <c r="A21" s="51" t="s">
        <v>136</v>
      </c>
      <c r="B21" s="48">
        <v>943</v>
      </c>
      <c r="C21" s="74">
        <v>200</v>
      </c>
      <c r="D21" s="69">
        <v>1425</v>
      </c>
      <c r="E21" s="46">
        <f t="shared" si="0"/>
        <v>151.11346765641568</v>
      </c>
      <c r="F21" s="46">
        <f t="shared" si="1"/>
        <v>712.5</v>
      </c>
      <c r="G21" s="97"/>
    </row>
    <row r="22" spans="1:7" ht="25.05" customHeight="1" x14ac:dyDescent="0.3">
      <c r="A22" s="51" t="s">
        <v>49</v>
      </c>
      <c r="B22" s="46">
        <v>10126.85</v>
      </c>
      <c r="C22" s="74">
        <v>0</v>
      </c>
      <c r="D22" s="69">
        <v>1110</v>
      </c>
      <c r="E22" s="46">
        <f t="shared" si="0"/>
        <v>10.960960219614194</v>
      </c>
      <c r="F22" s="46" t="e">
        <f t="shared" si="1"/>
        <v>#DIV/0!</v>
      </c>
      <c r="G22" s="97"/>
    </row>
    <row r="23" spans="1:7" ht="25.05" customHeight="1" x14ac:dyDescent="0.3">
      <c r="A23" s="77" t="s">
        <v>50</v>
      </c>
      <c r="B23" s="46">
        <f>+B24</f>
        <v>455266.49</v>
      </c>
      <c r="C23" s="69">
        <v>726668</v>
      </c>
      <c r="D23" s="69">
        <f>+D24</f>
        <v>723858.51</v>
      </c>
      <c r="E23" s="69">
        <f t="shared" si="0"/>
        <v>158.99665929728323</v>
      </c>
      <c r="F23" s="69">
        <f t="shared" si="1"/>
        <v>99.613373645185973</v>
      </c>
      <c r="G23" s="97"/>
    </row>
    <row r="24" spans="1:7" ht="25.05" customHeight="1" x14ac:dyDescent="0.3">
      <c r="A24" s="47" t="s">
        <v>51</v>
      </c>
      <c r="B24" s="46">
        <v>455266.49</v>
      </c>
      <c r="C24" s="69">
        <f>+C25</f>
        <v>700268</v>
      </c>
      <c r="D24" s="69">
        <f>+D25+D26</f>
        <v>723858.51</v>
      </c>
      <c r="E24" s="69">
        <f t="shared" si="0"/>
        <v>158.99665929728323</v>
      </c>
      <c r="F24" s="69">
        <f t="shared" si="1"/>
        <v>103.36878309447239</v>
      </c>
      <c r="G24" s="97"/>
    </row>
    <row r="25" spans="1:7" ht="25.05" customHeight="1" x14ac:dyDescent="0.3">
      <c r="A25" s="52" t="s">
        <v>52</v>
      </c>
      <c r="B25" s="46">
        <v>455266.49</v>
      </c>
      <c r="C25" s="69">
        <f>+C23-C26</f>
        <v>700268</v>
      </c>
      <c r="D25" s="69">
        <v>697458.11</v>
      </c>
      <c r="E25" s="69">
        <f t="shared" si="0"/>
        <v>153.19776994788262</v>
      </c>
      <c r="F25" s="69">
        <f t="shared" si="1"/>
        <v>99.598740767820317</v>
      </c>
      <c r="G25" s="97"/>
    </row>
    <row r="26" spans="1:7" ht="25.05" customHeight="1" x14ac:dyDescent="0.3">
      <c r="A26" s="52" t="s">
        <v>53</v>
      </c>
      <c r="B26" s="46">
        <v>21175.5</v>
      </c>
      <c r="C26" s="69">
        <v>26400</v>
      </c>
      <c r="D26" s="69">
        <v>26400.400000000001</v>
      </c>
      <c r="E26" s="69">
        <f t="shared" si="0"/>
        <v>124.67426979292107</v>
      </c>
      <c r="F26" s="69">
        <f t="shared" si="1"/>
        <v>100.00151515151516</v>
      </c>
      <c r="G26" s="97"/>
    </row>
    <row r="27" spans="1:7" ht="25.05" customHeight="1" x14ac:dyDescent="0.3">
      <c r="A27" s="47" t="s">
        <v>54</v>
      </c>
      <c r="B27" s="48">
        <v>258.81</v>
      </c>
      <c r="C27" s="74">
        <v>133</v>
      </c>
      <c r="D27" s="74">
        <v>18.72</v>
      </c>
      <c r="E27" s="46">
        <f t="shared" si="0"/>
        <v>7.2331053668714489</v>
      </c>
      <c r="F27" s="46">
        <f t="shared" si="1"/>
        <v>14.07518796992481</v>
      </c>
      <c r="G27" s="97"/>
    </row>
    <row r="28" spans="1:7" ht="25.05" customHeight="1" x14ac:dyDescent="0.3">
      <c r="A28" s="51" t="s">
        <v>55</v>
      </c>
      <c r="B28" s="48">
        <v>258.81</v>
      </c>
      <c r="C28" s="74">
        <v>133</v>
      </c>
      <c r="D28" s="74">
        <v>18.72</v>
      </c>
      <c r="E28" s="46">
        <f t="shared" si="0"/>
        <v>7.2331053668714489</v>
      </c>
      <c r="F28" s="46">
        <f t="shared" si="1"/>
        <v>14.07518796992481</v>
      </c>
      <c r="G28" s="97"/>
    </row>
    <row r="29" spans="1:7" ht="25.05" customHeight="1" x14ac:dyDescent="0.3">
      <c r="A29" s="51" t="s">
        <v>56</v>
      </c>
      <c r="B29" s="48">
        <v>258.81</v>
      </c>
      <c r="C29" s="74">
        <v>133</v>
      </c>
      <c r="D29" s="74">
        <v>18.72</v>
      </c>
      <c r="E29" s="46">
        <f t="shared" si="0"/>
        <v>7.2331053668714489</v>
      </c>
      <c r="F29" s="46">
        <f t="shared" si="1"/>
        <v>14.07518796992481</v>
      </c>
      <c r="G29" s="97"/>
    </row>
    <row r="30" spans="1:7" ht="25.05" customHeight="1" x14ac:dyDescent="0.3">
      <c r="A30" s="51" t="s">
        <v>57</v>
      </c>
      <c r="B30" s="48">
        <v>258.81</v>
      </c>
      <c r="C30" s="74">
        <v>133</v>
      </c>
      <c r="D30" s="74">
        <v>18.72</v>
      </c>
      <c r="E30" s="46">
        <f t="shared" si="0"/>
        <v>7.2331053668714489</v>
      </c>
      <c r="F30" s="46">
        <f t="shared" si="1"/>
        <v>14.07518796992481</v>
      </c>
      <c r="G30" s="97"/>
    </row>
    <row r="31" spans="1:7" s="38" customFormat="1" ht="25.05" customHeight="1" x14ac:dyDescent="0.3">
      <c r="A31" s="53" t="s">
        <v>147</v>
      </c>
      <c r="B31" s="39">
        <f>+B6+B27</f>
        <v>2325553.4600000004</v>
      </c>
      <c r="C31" s="39">
        <f t="shared" ref="C31:D31" si="2">+C6+C27</f>
        <v>3010766</v>
      </c>
      <c r="D31" s="39">
        <f t="shared" si="2"/>
        <v>2984113.5400000005</v>
      </c>
      <c r="E31" s="39">
        <f t="shared" si="0"/>
        <v>128.31842360656805</v>
      </c>
      <c r="F31" s="39">
        <f t="shared" si="1"/>
        <v>99.114761492590276</v>
      </c>
      <c r="G31" s="97"/>
    </row>
    <row r="32" spans="1:7" ht="25.05" customHeight="1" x14ac:dyDescent="0.3">
      <c r="A32" s="47" t="s">
        <v>111</v>
      </c>
      <c r="B32" s="46">
        <v>2277117.81</v>
      </c>
      <c r="C32" s="69">
        <v>2934108</v>
      </c>
      <c r="D32" s="69">
        <v>2905473.86</v>
      </c>
      <c r="E32" s="46">
        <f t="shared" si="0"/>
        <v>127.59435841398121</v>
      </c>
      <c r="F32" s="46">
        <f t="shared" si="1"/>
        <v>99.024093864302202</v>
      </c>
      <c r="G32" s="97"/>
    </row>
    <row r="33" spans="1:7" ht="25.05" customHeight="1" x14ac:dyDescent="0.3">
      <c r="A33" s="51" t="s">
        <v>58</v>
      </c>
      <c r="B33" s="46">
        <v>1902858.41</v>
      </c>
      <c r="C33" s="69">
        <v>2359597</v>
      </c>
      <c r="D33" s="69">
        <v>2348803.31</v>
      </c>
      <c r="E33" s="46">
        <f t="shared" si="0"/>
        <v>123.43552718670226</v>
      </c>
      <c r="F33" s="46">
        <f t="shared" si="1"/>
        <v>99.542562140907961</v>
      </c>
      <c r="G33" s="97"/>
    </row>
    <row r="34" spans="1:7" ht="25.05" customHeight="1" x14ac:dyDescent="0.3">
      <c r="A34" s="51" t="s">
        <v>59</v>
      </c>
      <c r="B34" s="46">
        <v>1566920.1</v>
      </c>
      <c r="C34" s="69">
        <v>1946600</v>
      </c>
      <c r="D34" s="69">
        <v>1946138.96</v>
      </c>
      <c r="E34" s="46">
        <f t="shared" si="0"/>
        <v>124.20154416297295</v>
      </c>
      <c r="F34" s="46">
        <f t="shared" si="1"/>
        <v>99.976315627247502</v>
      </c>
      <c r="G34" s="97"/>
    </row>
    <row r="35" spans="1:7" ht="25.05" customHeight="1" x14ac:dyDescent="0.3">
      <c r="A35" s="51" t="s">
        <v>60</v>
      </c>
      <c r="B35" s="46">
        <v>1541049.57</v>
      </c>
      <c r="C35" s="69">
        <v>1911900</v>
      </c>
      <c r="D35" s="69">
        <v>1910351.85</v>
      </c>
      <c r="E35" s="46">
        <f t="shared" si="0"/>
        <v>123.96433490455469</v>
      </c>
      <c r="F35" s="46">
        <f t="shared" si="1"/>
        <v>99.919025576651492</v>
      </c>
      <c r="G35" s="97"/>
    </row>
    <row r="36" spans="1:7" ht="25.05" customHeight="1" x14ac:dyDescent="0.3">
      <c r="A36" s="51" t="s">
        <v>130</v>
      </c>
      <c r="B36" s="46">
        <v>4862.63</v>
      </c>
      <c r="C36" s="69">
        <v>7000</v>
      </c>
      <c r="D36" s="69">
        <v>8191.19</v>
      </c>
      <c r="E36" s="46">
        <f t="shared" si="0"/>
        <v>168.45184601748434</v>
      </c>
      <c r="F36" s="46">
        <f t="shared" si="1"/>
        <v>117.017</v>
      </c>
      <c r="G36" s="97"/>
    </row>
    <row r="37" spans="1:7" ht="25.05" customHeight="1" x14ac:dyDescent="0.3">
      <c r="A37" s="51" t="s">
        <v>131</v>
      </c>
      <c r="B37" s="46">
        <v>21007.9</v>
      </c>
      <c r="C37" s="69">
        <v>27700</v>
      </c>
      <c r="D37" s="69">
        <v>27595.919999999998</v>
      </c>
      <c r="E37" s="46">
        <f t="shared" si="0"/>
        <v>131.35972657904881</v>
      </c>
      <c r="F37" s="46">
        <f t="shared" si="1"/>
        <v>99.624259927797837</v>
      </c>
      <c r="G37" s="97"/>
    </row>
    <row r="38" spans="1:7" ht="25.05" customHeight="1" x14ac:dyDescent="0.3">
      <c r="A38" s="51" t="s">
        <v>61</v>
      </c>
      <c r="B38" s="46">
        <v>82070.06</v>
      </c>
      <c r="C38" s="69">
        <v>98200</v>
      </c>
      <c r="D38" s="69">
        <v>96171.13</v>
      </c>
      <c r="E38" s="46">
        <f t="shared" si="0"/>
        <v>117.18174691233321</v>
      </c>
      <c r="F38" s="46">
        <f t="shared" si="1"/>
        <v>97.93394093686355</v>
      </c>
      <c r="G38" s="97"/>
    </row>
    <row r="39" spans="1:7" ht="25.05" customHeight="1" x14ac:dyDescent="0.3">
      <c r="A39" s="51" t="s">
        <v>62</v>
      </c>
      <c r="B39" s="46">
        <v>82070.06</v>
      </c>
      <c r="C39" s="69">
        <v>98200</v>
      </c>
      <c r="D39" s="69">
        <v>96171.13</v>
      </c>
      <c r="E39" s="46">
        <f t="shared" si="0"/>
        <v>117.18174691233321</v>
      </c>
      <c r="F39" s="46">
        <f t="shared" si="1"/>
        <v>97.93394093686355</v>
      </c>
      <c r="G39" s="97"/>
    </row>
    <row r="40" spans="1:7" ht="25.05" customHeight="1" x14ac:dyDescent="0.3">
      <c r="A40" s="51" t="s">
        <v>63</v>
      </c>
      <c r="B40" s="46">
        <v>253868.25</v>
      </c>
      <c r="C40" s="69">
        <v>314797</v>
      </c>
      <c r="D40" s="69">
        <v>306493.21999999997</v>
      </c>
      <c r="E40" s="46">
        <f t="shared" si="0"/>
        <v>120.72924440137747</v>
      </c>
      <c r="F40" s="46">
        <f t="shared" si="1"/>
        <v>97.362179436271617</v>
      </c>
      <c r="G40" s="97"/>
    </row>
    <row r="41" spans="1:7" ht="25.05" customHeight="1" x14ac:dyDescent="0.3">
      <c r="A41" s="51" t="s">
        <v>64</v>
      </c>
      <c r="B41" s="46">
        <v>253868.25</v>
      </c>
      <c r="C41" s="69">
        <v>314797</v>
      </c>
      <c r="D41" s="69">
        <v>306493.21999999997</v>
      </c>
      <c r="E41" s="46">
        <f t="shared" si="0"/>
        <v>120.72924440137747</v>
      </c>
      <c r="F41" s="46">
        <f t="shared" si="1"/>
        <v>97.362179436271617</v>
      </c>
      <c r="G41" s="97"/>
    </row>
    <row r="42" spans="1:7" ht="25.05" customHeight="1" x14ac:dyDescent="0.3">
      <c r="A42" s="51" t="s">
        <v>65</v>
      </c>
      <c r="B42" s="46">
        <v>240935.31</v>
      </c>
      <c r="C42" s="69">
        <v>532300</v>
      </c>
      <c r="D42" s="69">
        <v>517020.09</v>
      </c>
      <c r="E42" s="46">
        <f t="shared" si="0"/>
        <v>214.58875828536716</v>
      </c>
      <c r="F42" s="46">
        <f t="shared" si="1"/>
        <v>97.129455194439231</v>
      </c>
      <c r="G42" s="97"/>
    </row>
    <row r="43" spans="1:7" ht="25.05" customHeight="1" x14ac:dyDescent="0.3">
      <c r="A43" s="51" t="s">
        <v>66</v>
      </c>
      <c r="B43" s="46">
        <v>51803.51</v>
      </c>
      <c r="C43" s="69">
        <v>53562</v>
      </c>
      <c r="D43" s="69">
        <v>54060.95</v>
      </c>
      <c r="E43" s="46">
        <f t="shared" si="0"/>
        <v>104.35769699775167</v>
      </c>
      <c r="F43" s="46">
        <f t="shared" si="1"/>
        <v>100.9315372838953</v>
      </c>
      <c r="G43" s="98"/>
    </row>
    <row r="44" spans="1:7" ht="25.05" customHeight="1" x14ac:dyDescent="0.3">
      <c r="A44" s="51" t="s">
        <v>67</v>
      </c>
      <c r="B44" s="46">
        <v>7972.35</v>
      </c>
      <c r="C44" s="69">
        <v>4793</v>
      </c>
      <c r="D44" s="69">
        <v>6507.31</v>
      </c>
      <c r="E44" s="46">
        <f t="shared" si="0"/>
        <v>81.623486174089194</v>
      </c>
      <c r="F44" s="46">
        <f t="shared" si="1"/>
        <v>135.76695180471521</v>
      </c>
      <c r="G44" s="97"/>
    </row>
    <row r="45" spans="1:7" ht="25.05" customHeight="1" x14ac:dyDescent="0.3">
      <c r="A45" s="51" t="s">
        <v>68</v>
      </c>
      <c r="B45" s="46">
        <v>42738.66</v>
      </c>
      <c r="C45" s="69">
        <v>47100</v>
      </c>
      <c r="D45" s="69">
        <v>45663.64</v>
      </c>
      <c r="E45" s="46">
        <f t="shared" si="0"/>
        <v>106.84387390713698</v>
      </c>
      <c r="F45" s="46">
        <f t="shared" si="1"/>
        <v>96.9504033970276</v>
      </c>
      <c r="G45" s="97"/>
    </row>
    <row r="46" spans="1:7" ht="25.05" customHeight="1" x14ac:dyDescent="0.3">
      <c r="A46" s="51" t="s">
        <v>69</v>
      </c>
      <c r="B46" s="46">
        <v>1092.5</v>
      </c>
      <c r="C46" s="69">
        <v>1669</v>
      </c>
      <c r="D46" s="69">
        <v>1890</v>
      </c>
      <c r="E46" s="46">
        <f t="shared" si="0"/>
        <v>172.99771167048056</v>
      </c>
      <c r="F46" s="46">
        <f t="shared" si="1"/>
        <v>113.24146195326543</v>
      </c>
      <c r="G46" s="97"/>
    </row>
    <row r="47" spans="1:7" ht="25.05" customHeight="1" x14ac:dyDescent="0.3">
      <c r="A47" s="51" t="s">
        <v>70</v>
      </c>
      <c r="B47" s="46">
        <v>95770.06</v>
      </c>
      <c r="C47" s="69">
        <v>191877</v>
      </c>
      <c r="D47" s="69">
        <v>178582.36</v>
      </c>
      <c r="E47" s="46">
        <f t="shared" si="0"/>
        <v>186.46992598730751</v>
      </c>
      <c r="F47" s="46">
        <f t="shared" si="1"/>
        <v>93.071269615430708</v>
      </c>
      <c r="G47" s="97"/>
    </row>
    <row r="48" spans="1:7" ht="25.05" customHeight="1" x14ac:dyDescent="0.3">
      <c r="A48" s="51" t="s">
        <v>71</v>
      </c>
      <c r="B48" s="46">
        <v>32750.98</v>
      </c>
      <c r="C48" s="69">
        <v>24969</v>
      </c>
      <c r="D48" s="69">
        <v>26142.14</v>
      </c>
      <c r="E48" s="46">
        <f t="shared" si="0"/>
        <v>79.820939709285028</v>
      </c>
      <c r="F48" s="46">
        <f t="shared" si="1"/>
        <v>104.6983859986383</v>
      </c>
      <c r="G48" s="97"/>
    </row>
    <row r="49" spans="1:7" ht="25.05" customHeight="1" x14ac:dyDescent="0.3">
      <c r="A49" s="51" t="s">
        <v>72</v>
      </c>
      <c r="B49" s="46">
        <v>31834.31</v>
      </c>
      <c r="C49" s="69">
        <v>135240</v>
      </c>
      <c r="D49" s="69">
        <v>121915.14</v>
      </c>
      <c r="E49" s="46">
        <f t="shared" si="0"/>
        <v>382.96774769109174</v>
      </c>
      <c r="F49" s="46">
        <f t="shared" si="1"/>
        <v>90.147249334516417</v>
      </c>
      <c r="G49" s="97"/>
    </row>
    <row r="50" spans="1:7" ht="25.05" customHeight="1" x14ac:dyDescent="0.3">
      <c r="A50" s="51" t="s">
        <v>73</v>
      </c>
      <c r="B50" s="46">
        <v>24592.21</v>
      </c>
      <c r="C50" s="69">
        <v>25158</v>
      </c>
      <c r="D50" s="69">
        <v>25118.9</v>
      </c>
      <c r="E50" s="46">
        <f t="shared" si="0"/>
        <v>102.14169446340935</v>
      </c>
      <c r="F50" s="46">
        <f t="shared" si="1"/>
        <v>99.844582240241678</v>
      </c>
      <c r="G50" s="97"/>
    </row>
    <row r="51" spans="1:7" ht="25.05" customHeight="1" x14ac:dyDescent="0.3">
      <c r="A51" s="51" t="s">
        <v>74</v>
      </c>
      <c r="B51" s="46">
        <v>4423.99</v>
      </c>
      <c r="C51" s="69">
        <v>3321</v>
      </c>
      <c r="D51" s="69">
        <v>2776.77</v>
      </c>
      <c r="E51" s="46">
        <f t="shared" si="0"/>
        <v>62.766190701154386</v>
      </c>
      <c r="F51" s="46">
        <f t="shared" si="1"/>
        <v>83.612466124661239</v>
      </c>
      <c r="G51" s="97"/>
    </row>
    <row r="52" spans="1:7" ht="25.05" customHeight="1" x14ac:dyDescent="0.3">
      <c r="A52" s="51" t="s">
        <v>75</v>
      </c>
      <c r="B52" s="46">
        <v>1251.8900000000001</v>
      </c>
      <c r="C52" s="69">
        <v>2260</v>
      </c>
      <c r="D52" s="69">
        <v>1438.66</v>
      </c>
      <c r="E52" s="46">
        <f t="shared" si="0"/>
        <v>114.91904240787929</v>
      </c>
      <c r="F52" s="46">
        <f t="shared" si="1"/>
        <v>63.657522123893806</v>
      </c>
      <c r="G52" s="97"/>
    </row>
    <row r="53" spans="1:7" ht="25.05" customHeight="1" x14ac:dyDescent="0.3">
      <c r="A53" s="51" t="s">
        <v>76</v>
      </c>
      <c r="B53" s="48">
        <v>916.68</v>
      </c>
      <c r="C53" s="74">
        <v>929</v>
      </c>
      <c r="D53" s="69">
        <v>1190.75</v>
      </c>
      <c r="E53" s="46">
        <f t="shared" si="0"/>
        <v>129.89811057293713</v>
      </c>
      <c r="F53" s="46">
        <f t="shared" si="1"/>
        <v>128.17545748116254</v>
      </c>
      <c r="G53" s="97"/>
    </row>
    <row r="54" spans="1:7" ht="25.05" customHeight="1" x14ac:dyDescent="0.3">
      <c r="A54" s="51" t="s">
        <v>77</v>
      </c>
      <c r="B54" s="46">
        <v>83083.360000000001</v>
      </c>
      <c r="C54" s="69">
        <v>276126</v>
      </c>
      <c r="D54" s="69">
        <v>271625.27</v>
      </c>
      <c r="E54" s="46">
        <f t="shared" si="0"/>
        <v>326.93101241933402</v>
      </c>
      <c r="F54" s="46">
        <f t="shared" si="1"/>
        <v>98.370044834604499</v>
      </c>
      <c r="G54" s="97"/>
    </row>
    <row r="55" spans="1:7" ht="25.05" customHeight="1" x14ac:dyDescent="0.3">
      <c r="A55" s="51" t="s">
        <v>78</v>
      </c>
      <c r="B55" s="46">
        <v>2832.88</v>
      </c>
      <c r="C55" s="69">
        <v>4156</v>
      </c>
      <c r="D55" s="69">
        <v>2990.85</v>
      </c>
      <c r="E55" s="46">
        <f t="shared" si="0"/>
        <v>105.57630397334161</v>
      </c>
      <c r="F55" s="46">
        <f t="shared" si="1"/>
        <v>71.964629451395567</v>
      </c>
      <c r="G55" s="97"/>
    </row>
    <row r="56" spans="1:7" ht="25.05" customHeight="1" x14ac:dyDescent="0.3">
      <c r="A56" s="51" t="s">
        <v>79</v>
      </c>
      <c r="B56" s="46">
        <v>31709.94</v>
      </c>
      <c r="C56" s="69">
        <v>204122</v>
      </c>
      <c r="D56" s="69">
        <v>210615.45</v>
      </c>
      <c r="E56" s="46">
        <f t="shared" si="0"/>
        <v>664.19378276969314</v>
      </c>
      <c r="F56" s="46">
        <f t="shared" si="1"/>
        <v>103.18116126630153</v>
      </c>
      <c r="G56" s="97"/>
    </row>
    <row r="57" spans="1:7" ht="25.05" customHeight="1" x14ac:dyDescent="0.3">
      <c r="A57" s="51" t="s">
        <v>148</v>
      </c>
      <c r="B57" s="47">
        <v>0</v>
      </c>
      <c r="C57" s="75">
        <v>0</v>
      </c>
      <c r="D57" s="74">
        <v>248.85</v>
      </c>
      <c r="E57" s="46"/>
      <c r="F57" s="46"/>
      <c r="G57" s="97"/>
    </row>
    <row r="58" spans="1:7" ht="25.05" customHeight="1" x14ac:dyDescent="0.3">
      <c r="A58" s="51" t="s">
        <v>80</v>
      </c>
      <c r="B58" s="46">
        <v>17470.5</v>
      </c>
      <c r="C58" s="69">
        <v>17061</v>
      </c>
      <c r="D58" s="69">
        <v>16903.7</v>
      </c>
      <c r="E58" s="46">
        <f t="shared" si="0"/>
        <v>96.755673850204644</v>
      </c>
      <c r="F58" s="46">
        <f t="shared" si="1"/>
        <v>99.078014184397162</v>
      </c>
      <c r="G58" s="97"/>
    </row>
    <row r="59" spans="1:7" ht="25.05" customHeight="1" x14ac:dyDescent="0.3">
      <c r="A59" s="51" t="s">
        <v>137</v>
      </c>
      <c r="B59" s="47">
        <v>0</v>
      </c>
      <c r="C59" s="75">
        <v>0</v>
      </c>
      <c r="D59" s="74">
        <v>190</v>
      </c>
      <c r="E59" s="46"/>
      <c r="F59" s="46"/>
      <c r="G59" s="97"/>
    </row>
    <row r="60" spans="1:7" ht="25.05" customHeight="1" x14ac:dyDescent="0.3">
      <c r="A60" s="51" t="s">
        <v>81</v>
      </c>
      <c r="B60" s="46">
        <v>8899.3700000000008</v>
      </c>
      <c r="C60" s="69">
        <v>10500</v>
      </c>
      <c r="D60" s="69">
        <v>6244.12</v>
      </c>
      <c r="E60" s="46">
        <f t="shared" si="0"/>
        <v>70.163618323544242</v>
      </c>
      <c r="F60" s="46">
        <f t="shared" si="1"/>
        <v>59.467809523809521</v>
      </c>
      <c r="G60" s="97"/>
    </row>
    <row r="61" spans="1:7" ht="25.05" customHeight="1" x14ac:dyDescent="0.3">
      <c r="A61" s="51" t="s">
        <v>132</v>
      </c>
      <c r="B61" s="46">
        <v>16016.14</v>
      </c>
      <c r="C61" s="69">
        <v>22810</v>
      </c>
      <c r="D61" s="69">
        <v>27061.55</v>
      </c>
      <c r="E61" s="46">
        <f t="shared" si="0"/>
        <v>168.96424481803979</v>
      </c>
      <c r="F61" s="46">
        <f t="shared" si="1"/>
        <v>118.63897413415168</v>
      </c>
      <c r="G61" s="97"/>
    </row>
    <row r="62" spans="1:7" ht="25.05" customHeight="1" x14ac:dyDescent="0.3">
      <c r="A62" s="51" t="s">
        <v>82</v>
      </c>
      <c r="B62" s="46">
        <v>4658.33</v>
      </c>
      <c r="C62" s="69">
        <v>8403</v>
      </c>
      <c r="D62" s="69">
        <v>4518.1099999999997</v>
      </c>
      <c r="E62" s="46">
        <f t="shared" si="0"/>
        <v>96.989908400650009</v>
      </c>
      <c r="F62" s="46">
        <f t="shared" si="1"/>
        <v>53.767821016303699</v>
      </c>
      <c r="G62" s="97"/>
    </row>
    <row r="63" spans="1:7" ht="25.05" customHeight="1" x14ac:dyDescent="0.3">
      <c r="A63" s="51" t="s">
        <v>83</v>
      </c>
      <c r="B63" s="46">
        <v>1496.2</v>
      </c>
      <c r="C63" s="69">
        <v>9074</v>
      </c>
      <c r="D63" s="69">
        <v>2852.64</v>
      </c>
      <c r="E63" s="46">
        <f t="shared" si="0"/>
        <v>190.65900280711134</v>
      </c>
      <c r="F63" s="46">
        <f t="shared" si="1"/>
        <v>31.437513775622655</v>
      </c>
      <c r="G63" s="97"/>
    </row>
    <row r="64" spans="1:7" ht="25.05" customHeight="1" x14ac:dyDescent="0.3">
      <c r="A64" s="51" t="s">
        <v>138</v>
      </c>
      <c r="B64" s="48">
        <v>0</v>
      </c>
      <c r="C64" s="74">
        <v>300</v>
      </c>
      <c r="D64" s="74">
        <v>0</v>
      </c>
      <c r="E64" s="46"/>
      <c r="F64" s="46">
        <f t="shared" si="1"/>
        <v>0</v>
      </c>
      <c r="G64" s="97"/>
    </row>
    <row r="65" spans="1:7" ht="25.05" customHeight="1" x14ac:dyDescent="0.3">
      <c r="A65" s="51" t="s">
        <v>149</v>
      </c>
      <c r="B65" s="47">
        <v>0</v>
      </c>
      <c r="C65" s="74">
        <v>300</v>
      </c>
      <c r="D65" s="75">
        <v>0</v>
      </c>
      <c r="E65" s="46"/>
      <c r="F65" s="46">
        <f t="shared" si="1"/>
        <v>0</v>
      </c>
      <c r="G65" s="97"/>
    </row>
    <row r="66" spans="1:7" ht="25.05" customHeight="1" x14ac:dyDescent="0.3">
      <c r="A66" s="51" t="s">
        <v>84</v>
      </c>
      <c r="B66" s="46">
        <v>10278.379999999999</v>
      </c>
      <c r="C66" s="69">
        <v>10435</v>
      </c>
      <c r="D66" s="69">
        <v>12751.51</v>
      </c>
      <c r="E66" s="46">
        <f t="shared" si="0"/>
        <v>124.06147661401896</v>
      </c>
      <c r="F66" s="46">
        <f t="shared" si="1"/>
        <v>122.19942501197892</v>
      </c>
      <c r="G66" s="97"/>
    </row>
    <row r="67" spans="1:7" ht="25.05" customHeight="1" x14ac:dyDescent="0.3">
      <c r="A67" s="51" t="s">
        <v>85</v>
      </c>
      <c r="B67" s="46">
        <v>4864.1400000000003</v>
      </c>
      <c r="C67" s="69">
        <v>3982</v>
      </c>
      <c r="D67" s="69">
        <v>4872.41</v>
      </c>
      <c r="E67" s="46">
        <f t="shared" si="0"/>
        <v>100.17001977739126</v>
      </c>
      <c r="F67" s="46">
        <f t="shared" si="1"/>
        <v>122.36087393269712</v>
      </c>
      <c r="G67" s="97"/>
    </row>
    <row r="68" spans="1:7" ht="25.05" customHeight="1" x14ac:dyDescent="0.3">
      <c r="A68" s="51" t="s">
        <v>86</v>
      </c>
      <c r="B68" s="48">
        <v>958.93</v>
      </c>
      <c r="C68" s="69">
        <v>1000</v>
      </c>
      <c r="D68" s="69">
        <v>1857.41</v>
      </c>
      <c r="E68" s="46">
        <f t="shared" si="0"/>
        <v>193.69609877676163</v>
      </c>
      <c r="F68" s="46">
        <f t="shared" si="1"/>
        <v>185.74100000000001</v>
      </c>
      <c r="G68" s="97"/>
    </row>
    <row r="69" spans="1:7" ht="25.05" customHeight="1" x14ac:dyDescent="0.3">
      <c r="A69" s="51" t="s">
        <v>87</v>
      </c>
      <c r="B69" s="48">
        <v>163.09</v>
      </c>
      <c r="C69" s="74">
        <v>159</v>
      </c>
      <c r="D69" s="74">
        <v>163.09</v>
      </c>
      <c r="E69" s="46">
        <f t="shared" si="0"/>
        <v>100</v>
      </c>
      <c r="F69" s="46">
        <f t="shared" si="1"/>
        <v>102.57232704402517</v>
      </c>
      <c r="G69" s="97"/>
    </row>
    <row r="70" spans="1:7" ht="25.05" customHeight="1" x14ac:dyDescent="0.3">
      <c r="A70" s="51" t="s">
        <v>88</v>
      </c>
      <c r="B70" s="46">
        <v>3482.92</v>
      </c>
      <c r="C70" s="69">
        <v>4962</v>
      </c>
      <c r="D70" s="69">
        <v>4297.33</v>
      </c>
      <c r="E70" s="46">
        <f t="shared" si="0"/>
        <v>123.38296601702019</v>
      </c>
      <c r="F70" s="46">
        <f t="shared" si="1"/>
        <v>86.604796453043136</v>
      </c>
      <c r="G70" s="97"/>
    </row>
    <row r="71" spans="1:7" ht="25.05" customHeight="1" x14ac:dyDescent="0.3">
      <c r="A71" s="51" t="s">
        <v>89</v>
      </c>
      <c r="B71" s="48">
        <v>809.3</v>
      </c>
      <c r="C71" s="74">
        <v>332</v>
      </c>
      <c r="D71" s="69">
        <v>1561.27</v>
      </c>
      <c r="E71" s="46">
        <f t="shared" ref="E71:E93" si="3">+D71/B71*100</f>
        <v>192.91610033362164</v>
      </c>
      <c r="F71" s="46">
        <f t="shared" ref="F71:F93" si="4">+D71/C71*100</f>
        <v>470.26204819277109</v>
      </c>
      <c r="G71" s="97"/>
    </row>
    <row r="72" spans="1:7" ht="25.05" customHeight="1" x14ac:dyDescent="0.3">
      <c r="A72" s="51" t="s">
        <v>90</v>
      </c>
      <c r="B72" s="48">
        <v>858.39</v>
      </c>
      <c r="C72" s="74">
        <v>950</v>
      </c>
      <c r="D72" s="74">
        <v>965.04</v>
      </c>
      <c r="E72" s="46">
        <f t="shared" si="3"/>
        <v>112.42442246531297</v>
      </c>
      <c r="F72" s="46">
        <f t="shared" si="4"/>
        <v>101.58315789473684</v>
      </c>
      <c r="G72" s="98"/>
    </row>
    <row r="73" spans="1:7" ht="25.05" customHeight="1" x14ac:dyDescent="0.3">
      <c r="A73" s="51" t="s">
        <v>91</v>
      </c>
      <c r="B73" s="48">
        <v>858.39</v>
      </c>
      <c r="C73" s="74">
        <v>950</v>
      </c>
      <c r="D73" s="74">
        <v>965.04</v>
      </c>
      <c r="E73" s="46">
        <f t="shared" si="3"/>
        <v>112.42442246531297</v>
      </c>
      <c r="F73" s="46">
        <f t="shared" si="4"/>
        <v>101.58315789473684</v>
      </c>
      <c r="G73" s="97"/>
    </row>
    <row r="74" spans="1:7" ht="25.05" customHeight="1" x14ac:dyDescent="0.3">
      <c r="A74" s="51" t="s">
        <v>92</v>
      </c>
      <c r="B74" s="48">
        <v>858.39</v>
      </c>
      <c r="C74" s="74">
        <v>900</v>
      </c>
      <c r="D74" s="74">
        <v>914.12</v>
      </c>
      <c r="E74" s="46">
        <f t="shared" si="3"/>
        <v>106.49238691037874</v>
      </c>
      <c r="F74" s="46">
        <f t="shared" si="4"/>
        <v>101.56888888888889</v>
      </c>
      <c r="G74" s="97"/>
    </row>
    <row r="75" spans="1:7" ht="25.05" customHeight="1" x14ac:dyDescent="0.3">
      <c r="A75" s="51" t="s">
        <v>93</v>
      </c>
      <c r="B75" s="47"/>
      <c r="C75" s="74">
        <v>50</v>
      </c>
      <c r="D75" s="74">
        <v>50.92</v>
      </c>
      <c r="E75" s="46"/>
      <c r="F75" s="46">
        <f t="shared" si="4"/>
        <v>101.84</v>
      </c>
      <c r="G75" s="97"/>
    </row>
    <row r="76" spans="1:7" ht="25.05" customHeight="1" x14ac:dyDescent="0.3">
      <c r="A76" s="51" t="s">
        <v>94</v>
      </c>
      <c r="B76" s="46">
        <v>131318.75</v>
      </c>
      <c r="C76" s="69">
        <v>40061</v>
      </c>
      <c r="D76" s="69">
        <v>37646.54</v>
      </c>
      <c r="E76" s="46">
        <f t="shared" si="3"/>
        <v>28.668061491599637</v>
      </c>
      <c r="F76" s="46">
        <f t="shared" si="4"/>
        <v>93.973041112303733</v>
      </c>
      <c r="G76" s="98"/>
    </row>
    <row r="77" spans="1:7" ht="25.05" customHeight="1" x14ac:dyDescent="0.3">
      <c r="A77" s="51" t="s">
        <v>95</v>
      </c>
      <c r="B77" s="46">
        <v>131318.75</v>
      </c>
      <c r="C77" s="69">
        <v>40061</v>
      </c>
      <c r="D77" s="69">
        <v>37646.54</v>
      </c>
      <c r="E77" s="46">
        <f t="shared" si="3"/>
        <v>28.668061491599637</v>
      </c>
      <c r="F77" s="46">
        <f t="shared" si="4"/>
        <v>93.973041112303733</v>
      </c>
      <c r="G77" s="97"/>
    </row>
    <row r="78" spans="1:7" ht="25.05" customHeight="1" x14ac:dyDescent="0.3">
      <c r="A78" s="51" t="s">
        <v>96</v>
      </c>
      <c r="B78" s="46">
        <v>37103.26</v>
      </c>
      <c r="C78" s="69">
        <v>15000</v>
      </c>
      <c r="D78" s="69">
        <v>12604.89</v>
      </c>
      <c r="E78" s="46">
        <f t="shared" si="3"/>
        <v>33.972459562852428</v>
      </c>
      <c r="F78" s="46">
        <f t="shared" si="4"/>
        <v>84.032599999999988</v>
      </c>
      <c r="G78" s="97"/>
    </row>
    <row r="79" spans="1:7" ht="25.05" customHeight="1" x14ac:dyDescent="0.3">
      <c r="A79" s="51" t="s">
        <v>97</v>
      </c>
      <c r="B79" s="46">
        <v>94215.49</v>
      </c>
      <c r="C79" s="69">
        <v>25061</v>
      </c>
      <c r="D79" s="69">
        <v>25041.65</v>
      </c>
      <c r="E79" s="46">
        <f t="shared" si="3"/>
        <v>26.579121968160436</v>
      </c>
      <c r="F79" s="46">
        <f t="shared" si="4"/>
        <v>99.922788396312995</v>
      </c>
      <c r="G79" s="97"/>
    </row>
    <row r="80" spans="1:7" ht="25.05" customHeight="1" x14ac:dyDescent="0.3">
      <c r="A80" s="51" t="s">
        <v>98</v>
      </c>
      <c r="B80" s="46">
        <v>1146.95</v>
      </c>
      <c r="C80" s="69">
        <v>1200</v>
      </c>
      <c r="D80" s="69">
        <v>1038.8800000000001</v>
      </c>
      <c r="E80" s="46">
        <f t="shared" si="3"/>
        <v>90.577618902306128</v>
      </c>
      <c r="F80" s="46">
        <f t="shared" si="4"/>
        <v>86.573333333333352</v>
      </c>
      <c r="G80" s="97"/>
    </row>
    <row r="81" spans="1:7" ht="25.05" customHeight="1" x14ac:dyDescent="0.3">
      <c r="A81" s="51" t="s">
        <v>99</v>
      </c>
      <c r="B81" s="46">
        <v>1146.95</v>
      </c>
      <c r="C81" s="69">
        <v>1200</v>
      </c>
      <c r="D81" s="69">
        <v>1038.8800000000001</v>
      </c>
      <c r="E81" s="46">
        <f t="shared" si="3"/>
        <v>90.577618902306128</v>
      </c>
      <c r="F81" s="46">
        <f t="shared" si="4"/>
        <v>86.573333333333352</v>
      </c>
      <c r="G81" s="97"/>
    </row>
    <row r="82" spans="1:7" ht="25.05" customHeight="1" x14ac:dyDescent="0.3">
      <c r="A82" s="51" t="s">
        <v>100</v>
      </c>
      <c r="B82" s="46">
        <v>1146.95</v>
      </c>
      <c r="C82" s="69">
        <v>1200</v>
      </c>
      <c r="D82" s="69">
        <v>1038.8800000000001</v>
      </c>
      <c r="E82" s="46">
        <f t="shared" si="3"/>
        <v>90.577618902306128</v>
      </c>
      <c r="F82" s="46">
        <f t="shared" si="4"/>
        <v>86.573333333333352</v>
      </c>
      <c r="G82" s="97"/>
    </row>
    <row r="83" spans="1:7" ht="25.05" customHeight="1" x14ac:dyDescent="0.3">
      <c r="A83" s="47" t="s">
        <v>101</v>
      </c>
      <c r="B83" s="46">
        <v>57127.040000000001</v>
      </c>
      <c r="C83" s="69">
        <v>69700</v>
      </c>
      <c r="D83" s="69">
        <v>69315.59</v>
      </c>
      <c r="E83" s="46">
        <f t="shared" si="3"/>
        <v>121.33586826833667</v>
      </c>
      <c r="F83" s="46">
        <f t="shared" si="4"/>
        <v>99.448479196556676</v>
      </c>
      <c r="G83" s="97"/>
    </row>
    <row r="84" spans="1:7" ht="25.05" customHeight="1" x14ac:dyDescent="0.3">
      <c r="A84" s="51" t="s">
        <v>102</v>
      </c>
      <c r="B84" s="46">
        <v>57127.040000000001</v>
      </c>
      <c r="C84" s="69">
        <v>69700</v>
      </c>
      <c r="D84" s="69">
        <v>69315.59</v>
      </c>
      <c r="E84" s="46">
        <f t="shared" si="3"/>
        <v>121.33586826833667</v>
      </c>
      <c r="F84" s="46">
        <f t="shared" si="4"/>
        <v>99.448479196556676</v>
      </c>
      <c r="G84" s="97"/>
    </row>
    <row r="85" spans="1:7" ht="25.05" customHeight="1" x14ac:dyDescent="0.3">
      <c r="A85" s="51" t="s">
        <v>103</v>
      </c>
      <c r="B85" s="46">
        <v>35288.75</v>
      </c>
      <c r="C85" s="69">
        <v>35100</v>
      </c>
      <c r="D85" s="69">
        <v>34021.21</v>
      </c>
      <c r="E85" s="46">
        <f t="shared" si="3"/>
        <v>96.408090397081224</v>
      </c>
      <c r="F85" s="46">
        <f t="shared" si="4"/>
        <v>96.926524216524214</v>
      </c>
      <c r="G85" s="97"/>
    </row>
    <row r="86" spans="1:7" ht="25.05" customHeight="1" x14ac:dyDescent="0.3">
      <c r="A86" s="51" t="s">
        <v>104</v>
      </c>
      <c r="B86" s="46">
        <v>8833</v>
      </c>
      <c r="C86" s="69">
        <v>6300</v>
      </c>
      <c r="D86" s="69">
        <v>5633.71</v>
      </c>
      <c r="E86" s="46">
        <f t="shared" si="3"/>
        <v>63.780255858711655</v>
      </c>
      <c r="F86" s="46">
        <f t="shared" si="4"/>
        <v>89.423968253968255</v>
      </c>
      <c r="G86" s="97"/>
    </row>
    <row r="87" spans="1:7" ht="25.05" customHeight="1" x14ac:dyDescent="0.3">
      <c r="A87" s="51" t="s">
        <v>139</v>
      </c>
      <c r="B87" s="46">
        <v>3472.05</v>
      </c>
      <c r="C87" s="75">
        <v>0</v>
      </c>
      <c r="D87" s="75">
        <v>0</v>
      </c>
      <c r="E87" s="46">
        <f t="shared" si="3"/>
        <v>0</v>
      </c>
      <c r="F87" s="46"/>
      <c r="G87" s="97"/>
    </row>
    <row r="88" spans="1:7" ht="25.05" customHeight="1" x14ac:dyDescent="0.3">
      <c r="A88" s="51" t="s">
        <v>150</v>
      </c>
      <c r="B88" s="47">
        <v>0</v>
      </c>
      <c r="C88" s="69">
        <v>27800</v>
      </c>
      <c r="D88" s="69">
        <v>27737.5</v>
      </c>
      <c r="E88" s="46"/>
      <c r="F88" s="46">
        <f t="shared" si="4"/>
        <v>99.775179856115102</v>
      </c>
      <c r="G88" s="97"/>
    </row>
    <row r="89" spans="1:7" ht="25.05" customHeight="1" x14ac:dyDescent="0.3">
      <c r="A89" s="51" t="s">
        <v>133</v>
      </c>
      <c r="B89" s="46">
        <v>7193.8</v>
      </c>
      <c r="C89" s="74">
        <v>500</v>
      </c>
      <c r="D89" s="75">
        <v>0</v>
      </c>
      <c r="E89" s="46">
        <f t="shared" si="3"/>
        <v>0</v>
      </c>
      <c r="F89" s="46">
        <f t="shared" si="4"/>
        <v>0</v>
      </c>
      <c r="G89" s="97"/>
    </row>
    <row r="90" spans="1:7" ht="25.05" customHeight="1" x14ac:dyDescent="0.3">
      <c r="A90" s="51" t="s">
        <v>134</v>
      </c>
      <c r="B90" s="46">
        <v>15789.9</v>
      </c>
      <c r="C90" s="74">
        <v>500</v>
      </c>
      <c r="D90" s="74">
        <v>650</v>
      </c>
      <c r="E90" s="46">
        <f t="shared" si="3"/>
        <v>4.1165555196676351</v>
      </c>
      <c r="F90" s="46">
        <f t="shared" si="4"/>
        <v>130</v>
      </c>
      <c r="G90" s="97"/>
    </row>
    <row r="91" spans="1:7" ht="25.05" customHeight="1" x14ac:dyDescent="0.3">
      <c r="A91" s="51" t="s">
        <v>105</v>
      </c>
      <c r="B91" s="46">
        <v>21838.29</v>
      </c>
      <c r="C91" s="69">
        <v>34600</v>
      </c>
      <c r="D91" s="69">
        <v>35294.379999999997</v>
      </c>
      <c r="E91" s="46">
        <f t="shared" si="3"/>
        <v>161.61695810432042</v>
      </c>
      <c r="F91" s="46">
        <f t="shared" si="4"/>
        <v>102.00687861271676</v>
      </c>
      <c r="G91" s="97"/>
    </row>
    <row r="92" spans="1:7" ht="25.05" customHeight="1" x14ac:dyDescent="0.3">
      <c r="A92" s="51" t="s">
        <v>106</v>
      </c>
      <c r="B92" s="46">
        <v>21838.29</v>
      </c>
      <c r="C92" s="69">
        <v>34600</v>
      </c>
      <c r="D92" s="69">
        <v>35294.379999999997</v>
      </c>
      <c r="E92" s="46">
        <f t="shared" si="3"/>
        <v>161.61695810432042</v>
      </c>
      <c r="F92" s="46">
        <f t="shared" si="4"/>
        <v>102.00687861271676</v>
      </c>
      <c r="G92" s="97"/>
    </row>
    <row r="93" spans="1:7" s="38" customFormat="1" ht="25.05" customHeight="1" x14ac:dyDescent="0.3">
      <c r="A93" s="54" t="s">
        <v>151</v>
      </c>
      <c r="B93" s="40">
        <v>2334244.85</v>
      </c>
      <c r="C93" s="40">
        <v>3003808</v>
      </c>
      <c r="D93" s="40">
        <v>2974789.45</v>
      </c>
      <c r="E93" s="40">
        <f t="shared" si="3"/>
        <v>127.44119152710137</v>
      </c>
      <c r="F93" s="40">
        <f t="shared" si="4"/>
        <v>99.03394125057261</v>
      </c>
      <c r="G93" s="97"/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862C-3266-4C76-AA8D-F6FAB70ABA30}">
  <dimension ref="A1:H30"/>
  <sheetViews>
    <sheetView showGridLines="0" zoomScaleNormal="100" workbookViewId="0"/>
  </sheetViews>
  <sheetFormatPr defaultColWidth="42.44140625" defaultRowHeight="14.4" x14ac:dyDescent="0.3"/>
  <cols>
    <col min="1" max="1" width="56.21875" style="36" customWidth="1"/>
    <col min="2" max="4" width="20.77734375" style="36" customWidth="1"/>
    <col min="5" max="5" width="11.5546875" style="36" customWidth="1"/>
    <col min="6" max="6" width="11.44140625" style="36" customWidth="1"/>
    <col min="7" max="7" width="13.33203125" style="36" customWidth="1"/>
    <col min="8" max="8" width="13.21875" style="36" customWidth="1"/>
    <col min="9" max="16384" width="42.44140625" style="36"/>
  </cols>
  <sheetData>
    <row r="1" spans="1:8" ht="15" thickBot="1" x14ac:dyDescent="0.35"/>
    <row r="2" spans="1:8" ht="18" customHeight="1" thickBot="1" x14ac:dyDescent="0.4">
      <c r="A2" s="102" t="s">
        <v>18</v>
      </c>
      <c r="B2" s="103"/>
      <c r="C2" s="103"/>
      <c r="D2" s="103"/>
      <c r="E2" s="103"/>
      <c r="F2" s="104"/>
    </row>
    <row r="3" spans="1:8" x14ac:dyDescent="0.3">
      <c r="G3" s="68"/>
      <c r="H3" s="68"/>
    </row>
    <row r="4" spans="1:8" ht="24.6" customHeight="1" x14ac:dyDescent="0.3">
      <c r="A4" s="41" t="s">
        <v>142</v>
      </c>
      <c r="B4" s="50" t="s">
        <v>169</v>
      </c>
      <c r="C4" s="50" t="s">
        <v>170</v>
      </c>
      <c r="D4" s="50" t="s">
        <v>171</v>
      </c>
      <c r="E4" s="50" t="s">
        <v>172</v>
      </c>
      <c r="F4" s="50" t="s">
        <v>172</v>
      </c>
      <c r="G4" s="68"/>
      <c r="H4" s="68"/>
    </row>
    <row r="5" spans="1:8" s="59" customFormat="1" ht="9" customHeight="1" x14ac:dyDescent="0.25">
      <c r="A5" s="63">
        <v>1</v>
      </c>
      <c r="B5" s="63">
        <v>2</v>
      </c>
      <c r="C5" s="63">
        <v>3</v>
      </c>
      <c r="D5" s="63">
        <v>4</v>
      </c>
      <c r="E5" s="63" t="s">
        <v>173</v>
      </c>
      <c r="F5" s="63" t="s">
        <v>168</v>
      </c>
    </row>
    <row r="6" spans="1:8" ht="24.6" customHeight="1" x14ac:dyDescent="0.3">
      <c r="A6" s="47" t="s">
        <v>34</v>
      </c>
      <c r="B6" s="46">
        <f>+B7+B8+B9+B10+B11+B12+B13</f>
        <v>2325294.65</v>
      </c>
      <c r="C6" s="69">
        <f t="shared" ref="C6:D6" si="0">+C7+C8+C9+C10+C11+C12+C13</f>
        <v>3010633</v>
      </c>
      <c r="D6" s="69">
        <f t="shared" si="0"/>
        <v>2984094.82</v>
      </c>
      <c r="E6" s="69">
        <f>+D6/B6*100</f>
        <v>128.33190064751579</v>
      </c>
      <c r="F6" s="69">
        <f>+D6/C6*100</f>
        <v>99.118518265095744</v>
      </c>
    </row>
    <row r="7" spans="1:8" ht="24.6" customHeight="1" x14ac:dyDescent="0.3">
      <c r="A7" s="64" t="s">
        <v>107</v>
      </c>
      <c r="B7" s="46">
        <v>292799.99</v>
      </c>
      <c r="C7" s="69">
        <f>39761+135700+183210+70989+2700+114100</f>
        <v>546460</v>
      </c>
      <c r="D7" s="69">
        <f>39854.74+134575.98+183081.53+70460.05+2672.47+113205.27</f>
        <v>543850.03999999992</v>
      </c>
      <c r="E7" s="69">
        <f t="shared" ref="E7:E30" si="1">+D7/B7*100</f>
        <v>185.74114022339958</v>
      </c>
      <c r="F7" s="69">
        <f t="shared" ref="F7:F30" si="2">+D7/C7*100</f>
        <v>99.522387731947433</v>
      </c>
      <c r="H7" s="99"/>
    </row>
    <row r="8" spans="1:8" ht="24.6" customHeight="1" x14ac:dyDescent="0.3">
      <c r="A8" s="65" t="s">
        <v>113</v>
      </c>
      <c r="B8" s="46">
        <v>128879.5</v>
      </c>
      <c r="C8" s="69">
        <f>111000+26400</f>
        <v>137400</v>
      </c>
      <c r="D8" s="69">
        <f>111000+26400.4</f>
        <v>137400.4</v>
      </c>
      <c r="E8" s="69">
        <f t="shared" si="1"/>
        <v>106.61152471882649</v>
      </c>
      <c r="F8" s="69">
        <f t="shared" si="2"/>
        <v>100.00029112081515</v>
      </c>
      <c r="H8" s="99"/>
    </row>
    <row r="9" spans="1:8" ht="24.6" customHeight="1" x14ac:dyDescent="0.3">
      <c r="A9" s="65" t="s">
        <v>114</v>
      </c>
      <c r="B9" s="46">
        <v>275.27999999999997</v>
      </c>
      <c r="C9" s="69">
        <v>200</v>
      </c>
      <c r="D9" s="69">
        <v>138.12</v>
      </c>
      <c r="E9" s="69">
        <f t="shared" si="1"/>
        <v>50.17436791630341</v>
      </c>
      <c r="F9" s="69">
        <f t="shared" si="2"/>
        <v>69.06</v>
      </c>
      <c r="H9" s="99"/>
    </row>
    <row r="10" spans="1:8" ht="24.6" customHeight="1" x14ac:dyDescent="0.3">
      <c r="A10" s="65" t="s">
        <v>135</v>
      </c>
      <c r="B10" s="46">
        <v>33311.72</v>
      </c>
      <c r="C10" s="69">
        <f>2900+39708</f>
        <v>42608</v>
      </c>
      <c r="D10" s="69">
        <f>39707.96+2761.99</f>
        <v>42469.95</v>
      </c>
      <c r="E10" s="69">
        <f t="shared" si="1"/>
        <v>127.49251614747001</v>
      </c>
      <c r="F10" s="69">
        <f t="shared" si="2"/>
        <v>99.675999812241827</v>
      </c>
      <c r="H10" s="99"/>
    </row>
    <row r="11" spans="1:8" ht="24.6" customHeight="1" x14ac:dyDescent="0.3">
      <c r="A11" s="47" t="s">
        <v>108</v>
      </c>
      <c r="B11" s="46">
        <v>11129</v>
      </c>
      <c r="C11" s="69">
        <v>18000</v>
      </c>
      <c r="D11" s="69">
        <v>19327.150000000001</v>
      </c>
      <c r="E11" s="69">
        <f t="shared" si="1"/>
        <v>173.66474975289785</v>
      </c>
      <c r="F11" s="69">
        <f t="shared" si="2"/>
        <v>107.37305555555557</v>
      </c>
    </row>
    <row r="12" spans="1:8" ht="24.6" customHeight="1" x14ac:dyDescent="0.3">
      <c r="A12" s="47" t="s">
        <v>109</v>
      </c>
      <c r="B12" s="46">
        <v>1660028.34</v>
      </c>
      <c r="C12" s="69">
        <v>2052900</v>
      </c>
      <c r="D12" s="69">
        <v>2041825.88</v>
      </c>
      <c r="E12" s="69">
        <f t="shared" si="1"/>
        <v>122.99945915381178</v>
      </c>
      <c r="F12" s="69">
        <f t="shared" si="2"/>
        <v>99.460562131618673</v>
      </c>
    </row>
    <row r="13" spans="1:8" ht="24.6" customHeight="1" x14ac:dyDescent="0.3">
      <c r="A13" s="47" t="s">
        <v>110</v>
      </c>
      <c r="B13" s="46">
        <v>198870.82</v>
      </c>
      <c r="C13" s="69">
        <f>213065</f>
        <v>213065</v>
      </c>
      <c r="D13" s="69">
        <f>199083.28</f>
        <v>199083.28</v>
      </c>
      <c r="E13" s="69">
        <f t="shared" si="1"/>
        <v>100.10683316939107</v>
      </c>
      <c r="F13" s="69">
        <f t="shared" si="2"/>
        <v>93.437814751366957</v>
      </c>
    </row>
    <row r="14" spans="1:8" ht="24.6" customHeight="1" x14ac:dyDescent="0.3">
      <c r="A14" s="47" t="s">
        <v>54</v>
      </c>
      <c r="B14" s="48">
        <v>258.81</v>
      </c>
      <c r="C14" s="74">
        <v>133</v>
      </c>
      <c r="D14" s="74">
        <v>18.72</v>
      </c>
      <c r="E14" s="69">
        <f t="shared" si="1"/>
        <v>7.2331053668714489</v>
      </c>
      <c r="F14" s="69">
        <f t="shared" si="2"/>
        <v>14.07518796992481</v>
      </c>
    </row>
    <row r="15" spans="1:8" ht="24.6" customHeight="1" x14ac:dyDescent="0.3">
      <c r="A15" s="47" t="s">
        <v>110</v>
      </c>
      <c r="B15" s="48">
        <v>258.81</v>
      </c>
      <c r="C15" s="74">
        <v>133</v>
      </c>
      <c r="D15" s="74">
        <v>18.72</v>
      </c>
      <c r="E15" s="69">
        <f t="shared" si="1"/>
        <v>7.2331053668714489</v>
      </c>
      <c r="F15" s="69">
        <f t="shared" si="2"/>
        <v>14.07518796992481</v>
      </c>
    </row>
    <row r="16" spans="1:8" s="38" customFormat="1" ht="24.6" customHeight="1" x14ac:dyDescent="0.3">
      <c r="A16" s="53" t="s">
        <v>147</v>
      </c>
      <c r="B16" s="39">
        <f>+B6+B14</f>
        <v>2325553.46</v>
      </c>
      <c r="C16" s="39">
        <f t="shared" ref="C16:D16" si="3">+C6+C14</f>
        <v>3010766</v>
      </c>
      <c r="D16" s="39">
        <f t="shared" si="3"/>
        <v>2984113.54</v>
      </c>
      <c r="E16" s="39">
        <f t="shared" si="1"/>
        <v>128.31842360656805</v>
      </c>
      <c r="F16" s="39">
        <f t="shared" si="2"/>
        <v>99.114761492590262</v>
      </c>
      <c r="G16" s="36"/>
      <c r="H16" s="36"/>
    </row>
    <row r="17" spans="1:6" ht="24.6" customHeight="1" x14ac:dyDescent="0.3">
      <c r="A17" s="47" t="s">
        <v>111</v>
      </c>
      <c r="B17" s="46">
        <v>2277117.81</v>
      </c>
      <c r="C17" s="46">
        <v>2934108</v>
      </c>
      <c r="D17" s="46">
        <v>2905473.86</v>
      </c>
      <c r="E17" s="46">
        <f t="shared" si="1"/>
        <v>127.59435841398121</v>
      </c>
      <c r="F17" s="46">
        <f t="shared" si="2"/>
        <v>99.024093864302202</v>
      </c>
    </row>
    <row r="18" spans="1:6" ht="24.6" customHeight="1" x14ac:dyDescent="0.3">
      <c r="A18" s="66" t="s">
        <v>107</v>
      </c>
      <c r="B18" s="46">
        <v>292799.99</v>
      </c>
      <c r="C18" s="46">
        <v>546460</v>
      </c>
      <c r="D18" s="46">
        <v>543850.04</v>
      </c>
      <c r="E18" s="46">
        <f t="shared" si="1"/>
        <v>185.74114022339961</v>
      </c>
      <c r="F18" s="46">
        <f t="shared" si="2"/>
        <v>99.522387731947447</v>
      </c>
    </row>
    <row r="19" spans="1:6" ht="24.6" customHeight="1" x14ac:dyDescent="0.3">
      <c r="A19" s="66" t="s">
        <v>108</v>
      </c>
      <c r="B19" s="46">
        <v>7685.35</v>
      </c>
      <c r="C19" s="46">
        <v>8000</v>
      </c>
      <c r="D19" s="46">
        <v>5022.5200000000004</v>
      </c>
      <c r="E19" s="46">
        <f t="shared" si="1"/>
        <v>65.351870767108849</v>
      </c>
      <c r="F19" s="46">
        <f t="shared" si="2"/>
        <v>62.781500000000001</v>
      </c>
    </row>
    <row r="20" spans="1:6" ht="24.6" customHeight="1" x14ac:dyDescent="0.3">
      <c r="A20" s="66" t="s">
        <v>112</v>
      </c>
      <c r="B20" s="46">
        <v>1733.36</v>
      </c>
      <c r="C20" s="48"/>
      <c r="D20" s="48"/>
      <c r="E20" s="46">
        <f t="shared" si="1"/>
        <v>0</v>
      </c>
      <c r="F20" s="46" t="e">
        <f t="shared" si="2"/>
        <v>#DIV/0!</v>
      </c>
    </row>
    <row r="21" spans="1:6" ht="24.6" customHeight="1" x14ac:dyDescent="0.3">
      <c r="A21" s="66" t="s">
        <v>113</v>
      </c>
      <c r="B21" s="46">
        <v>107704</v>
      </c>
      <c r="C21" s="46">
        <v>111000</v>
      </c>
      <c r="D21" s="46">
        <v>111000</v>
      </c>
      <c r="E21" s="46">
        <f t="shared" si="1"/>
        <v>103.06023917403253</v>
      </c>
      <c r="F21" s="46">
        <f t="shared" si="2"/>
        <v>100</v>
      </c>
    </row>
    <row r="22" spans="1:6" ht="24.6" customHeight="1" x14ac:dyDescent="0.3">
      <c r="A22" s="66" t="s">
        <v>114</v>
      </c>
      <c r="B22" s="48">
        <v>275.27999999999997</v>
      </c>
      <c r="C22" s="48">
        <v>200</v>
      </c>
      <c r="D22" s="48">
        <v>138.12</v>
      </c>
      <c r="E22" s="46">
        <f t="shared" si="1"/>
        <v>50.17436791630341</v>
      </c>
      <c r="F22" s="46">
        <f t="shared" si="2"/>
        <v>69.06</v>
      </c>
    </row>
    <row r="23" spans="1:6" ht="24.6" customHeight="1" x14ac:dyDescent="0.3">
      <c r="A23" s="66" t="s">
        <v>115</v>
      </c>
      <c r="B23" s="46">
        <v>33311.72</v>
      </c>
      <c r="C23" s="46">
        <v>42608</v>
      </c>
      <c r="D23" s="46">
        <v>42469.95</v>
      </c>
      <c r="E23" s="46">
        <f t="shared" si="1"/>
        <v>127.49251614747001</v>
      </c>
      <c r="F23" s="46">
        <f t="shared" si="2"/>
        <v>99.675999812241827</v>
      </c>
    </row>
    <row r="24" spans="1:6" ht="24.6" customHeight="1" x14ac:dyDescent="0.3">
      <c r="A24" s="66" t="s">
        <v>109</v>
      </c>
      <c r="B24" s="46">
        <v>1660028.34</v>
      </c>
      <c r="C24" s="46">
        <v>2052900</v>
      </c>
      <c r="D24" s="46">
        <v>2041825.88</v>
      </c>
      <c r="E24" s="46">
        <f t="shared" si="1"/>
        <v>122.99945915381178</v>
      </c>
      <c r="F24" s="46">
        <f t="shared" si="2"/>
        <v>99.460562131618673</v>
      </c>
    </row>
    <row r="25" spans="1:6" ht="24.6" customHeight="1" x14ac:dyDescent="0.3">
      <c r="A25" s="66" t="s">
        <v>110</v>
      </c>
      <c r="B25" s="46">
        <v>173579.77</v>
      </c>
      <c r="C25" s="46">
        <v>172940</v>
      </c>
      <c r="D25" s="46">
        <v>161167.35</v>
      </c>
      <c r="E25" s="46">
        <f t="shared" si="1"/>
        <v>92.849155175168178</v>
      </c>
      <c r="F25" s="46">
        <f t="shared" si="2"/>
        <v>93.192639065571882</v>
      </c>
    </row>
    <row r="26" spans="1:6" ht="24.6" customHeight="1" x14ac:dyDescent="0.3">
      <c r="A26" s="47" t="s">
        <v>101</v>
      </c>
      <c r="B26" s="46">
        <v>57127.040000000001</v>
      </c>
      <c r="C26" s="46">
        <v>69700</v>
      </c>
      <c r="D26" s="46">
        <v>69315.59</v>
      </c>
      <c r="E26" s="46">
        <f t="shared" si="1"/>
        <v>121.33586826833667</v>
      </c>
      <c r="F26" s="46">
        <f t="shared" si="2"/>
        <v>99.448479196556676</v>
      </c>
    </row>
    <row r="27" spans="1:6" ht="24.6" customHeight="1" x14ac:dyDescent="0.3">
      <c r="A27" s="66" t="s">
        <v>108</v>
      </c>
      <c r="B27" s="46">
        <v>3438.78</v>
      </c>
      <c r="C27" s="46">
        <v>10000</v>
      </c>
      <c r="D27" s="46">
        <v>9275.0300000000007</v>
      </c>
      <c r="E27" s="46">
        <f t="shared" si="1"/>
        <v>269.71862113889227</v>
      </c>
      <c r="F27" s="46">
        <f t="shared" si="2"/>
        <v>92.75030000000001</v>
      </c>
    </row>
    <row r="28" spans="1:6" ht="24.6" customHeight="1" x14ac:dyDescent="0.3">
      <c r="A28" s="66" t="s">
        <v>113</v>
      </c>
      <c r="B28" s="46">
        <v>21175.5</v>
      </c>
      <c r="C28" s="46">
        <v>26400</v>
      </c>
      <c r="D28" s="46">
        <v>26400.400000000001</v>
      </c>
      <c r="E28" s="46">
        <f t="shared" si="1"/>
        <v>124.67426979292107</v>
      </c>
      <c r="F28" s="46">
        <f t="shared" si="2"/>
        <v>100.00151515151516</v>
      </c>
    </row>
    <row r="29" spans="1:6" ht="24.6" customHeight="1" x14ac:dyDescent="0.3">
      <c r="A29" s="66" t="s">
        <v>110</v>
      </c>
      <c r="B29" s="46">
        <v>32512.76</v>
      </c>
      <c r="C29" s="46">
        <v>33300</v>
      </c>
      <c r="D29" s="46">
        <v>33640.160000000003</v>
      </c>
      <c r="E29" s="46">
        <f t="shared" si="1"/>
        <v>103.46756165886872</v>
      </c>
      <c r="F29" s="46">
        <f t="shared" si="2"/>
        <v>101.0215015015015</v>
      </c>
    </row>
    <row r="30" spans="1:6" ht="24.6" customHeight="1" x14ac:dyDescent="0.3">
      <c r="A30" s="67" t="s">
        <v>151</v>
      </c>
      <c r="B30" s="61">
        <v>2334244.85</v>
      </c>
      <c r="C30" s="61">
        <v>3003808</v>
      </c>
      <c r="D30" s="61">
        <v>2974789.45</v>
      </c>
      <c r="E30" s="61">
        <f t="shared" si="1"/>
        <v>127.44119152710137</v>
      </c>
      <c r="F30" s="61">
        <f t="shared" si="2"/>
        <v>99.03394125057261</v>
      </c>
    </row>
  </sheetData>
  <mergeCells count="1">
    <mergeCell ref="A2:F2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9EE4E-D06D-4764-9720-4FF90E06F363}">
  <dimension ref="A1:F9"/>
  <sheetViews>
    <sheetView showGridLines="0" workbookViewId="0"/>
  </sheetViews>
  <sheetFormatPr defaultRowHeight="14.4" x14ac:dyDescent="0.3"/>
  <cols>
    <col min="1" max="1" width="55.77734375" style="36" customWidth="1"/>
    <col min="2" max="4" width="20.77734375" style="36" customWidth="1"/>
    <col min="5" max="5" width="14.33203125" style="36" customWidth="1"/>
    <col min="6" max="6" width="13.88671875" style="36" customWidth="1"/>
    <col min="7" max="16384" width="8.88671875" style="36"/>
  </cols>
  <sheetData>
    <row r="1" spans="1:6" ht="15" thickBot="1" x14ac:dyDescent="0.35"/>
    <row r="2" spans="1:6" ht="18" thickBot="1" x14ac:dyDescent="0.4">
      <c r="A2" s="102" t="s">
        <v>19</v>
      </c>
      <c r="B2" s="103"/>
      <c r="C2" s="103"/>
      <c r="D2" s="103"/>
      <c r="E2" s="103"/>
      <c r="F2" s="104"/>
    </row>
    <row r="4" spans="1:6" ht="24.6" customHeight="1" x14ac:dyDescent="0.3">
      <c r="A4" s="55" t="s">
        <v>142</v>
      </c>
      <c r="B4" s="56" t="s">
        <v>169</v>
      </c>
      <c r="C4" s="56" t="s">
        <v>170</v>
      </c>
      <c r="D4" s="56" t="s">
        <v>171</v>
      </c>
      <c r="E4" s="56" t="s">
        <v>172</v>
      </c>
      <c r="F4" s="56" t="s">
        <v>172</v>
      </c>
    </row>
    <row r="5" spans="1:6" s="59" customFormat="1" ht="9" customHeight="1" x14ac:dyDescent="0.25">
      <c r="A5" s="58">
        <v>1</v>
      </c>
      <c r="B5" s="58">
        <v>2</v>
      </c>
      <c r="C5" s="58">
        <v>3</v>
      </c>
      <c r="D5" s="58">
        <v>4</v>
      </c>
      <c r="E5" s="58" t="s">
        <v>173</v>
      </c>
      <c r="F5" s="58" t="s">
        <v>168</v>
      </c>
    </row>
    <row r="6" spans="1:6" s="38" customFormat="1" ht="24.6" customHeight="1" x14ac:dyDescent="0.3">
      <c r="A6" s="57" t="s">
        <v>154</v>
      </c>
      <c r="B6" s="61">
        <f>+B7</f>
        <v>2334244.85</v>
      </c>
      <c r="C6" s="61">
        <f>+C7</f>
        <v>3003808</v>
      </c>
      <c r="D6" s="61">
        <f>+D7</f>
        <v>2974789.45</v>
      </c>
      <c r="E6" s="61">
        <f>+D6/B6*100</f>
        <v>127.44119152710137</v>
      </c>
      <c r="F6" s="61">
        <f>+D6/C6*100</f>
        <v>99.03394125057261</v>
      </c>
    </row>
    <row r="7" spans="1:6" ht="24.6" customHeight="1" x14ac:dyDescent="0.3">
      <c r="A7" s="60" t="s">
        <v>116</v>
      </c>
      <c r="B7" s="46">
        <v>2334244.85</v>
      </c>
      <c r="C7" s="46">
        <v>3003808</v>
      </c>
      <c r="D7" s="46">
        <v>2974789.45</v>
      </c>
      <c r="E7" s="46">
        <f t="shared" ref="E7:E9" si="0">+D7/B7*100</f>
        <v>127.44119152710137</v>
      </c>
      <c r="F7" s="46">
        <f t="shared" ref="F7:F9" si="1">+D7/C7*100</f>
        <v>99.03394125057261</v>
      </c>
    </row>
    <row r="8" spans="1:6" ht="24.6" customHeight="1" x14ac:dyDescent="0.3">
      <c r="A8" s="60" t="s">
        <v>152</v>
      </c>
      <c r="B8" s="46">
        <v>100287.21</v>
      </c>
      <c r="C8" s="46">
        <v>118600</v>
      </c>
      <c r="D8" s="46">
        <v>116253.87</v>
      </c>
      <c r="E8" s="46">
        <f t="shared" si="0"/>
        <v>115.92093348693217</v>
      </c>
      <c r="F8" s="46">
        <f t="shared" si="1"/>
        <v>98.02181281618887</v>
      </c>
    </row>
    <row r="9" spans="1:6" ht="24.6" customHeight="1" x14ac:dyDescent="0.3">
      <c r="A9" s="60" t="s">
        <v>153</v>
      </c>
      <c r="B9" s="46">
        <v>2233957.64</v>
      </c>
      <c r="C9" s="46">
        <v>2885208</v>
      </c>
      <c r="D9" s="46">
        <v>2858535.58</v>
      </c>
      <c r="E9" s="46">
        <f t="shared" si="0"/>
        <v>127.95836092935046</v>
      </c>
      <c r="F9" s="46">
        <f t="shared" si="1"/>
        <v>99.075546026490997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2"/>
  <sheetViews>
    <sheetView workbookViewId="0">
      <selection activeCell="G16" sqref="G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1"/>
      <c r="C1" s="1"/>
      <c r="D1" s="13"/>
      <c r="E1" s="1"/>
      <c r="F1" s="1"/>
      <c r="G1" s="1"/>
      <c r="H1" s="1"/>
      <c r="I1" s="1"/>
      <c r="J1" s="1"/>
      <c r="K1" s="1"/>
      <c r="L1" s="13"/>
    </row>
    <row r="2" spans="2:12" ht="15.75" customHeight="1" x14ac:dyDescent="0.3">
      <c r="B2" s="119" t="s">
        <v>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2:12" ht="17.399999999999999" x14ac:dyDescent="0.3">
      <c r="B3" s="26"/>
      <c r="C3" s="26"/>
      <c r="D3" s="26"/>
      <c r="E3" s="26"/>
      <c r="F3" s="26"/>
      <c r="G3" s="26"/>
      <c r="H3" s="26"/>
      <c r="I3" s="26"/>
      <c r="J3" s="27"/>
      <c r="K3" s="27"/>
      <c r="L3" s="27"/>
    </row>
    <row r="4" spans="2:12" ht="18" customHeight="1" x14ac:dyDescent="0.3">
      <c r="B4" s="119" t="s">
        <v>29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2" ht="15.75" customHeight="1" x14ac:dyDescent="0.3">
      <c r="B5" s="119" t="s">
        <v>20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17.399999999999999" x14ac:dyDescent="0.3">
      <c r="B6" s="26"/>
      <c r="C6" s="26"/>
      <c r="D6" s="26"/>
      <c r="E6" s="26"/>
      <c r="F6" s="26"/>
      <c r="G6" s="26"/>
      <c r="H6" s="26"/>
      <c r="I6" s="26"/>
      <c r="J6" s="27"/>
      <c r="K6" s="27"/>
      <c r="L6" s="27"/>
    </row>
    <row r="7" spans="2:12" ht="25.5" customHeight="1" x14ac:dyDescent="0.3">
      <c r="B7" s="116" t="s">
        <v>0</v>
      </c>
      <c r="C7" s="117"/>
      <c r="D7" s="117"/>
      <c r="E7" s="117"/>
      <c r="F7" s="118"/>
      <c r="G7" s="23" t="s">
        <v>33</v>
      </c>
      <c r="H7" s="23" t="s">
        <v>30</v>
      </c>
      <c r="I7" s="23" t="s">
        <v>31</v>
      </c>
      <c r="J7" s="23" t="s">
        <v>32</v>
      </c>
      <c r="K7" s="23" t="s">
        <v>15</v>
      </c>
      <c r="L7" s="23" t="s">
        <v>28</v>
      </c>
    </row>
    <row r="8" spans="2:12" x14ac:dyDescent="0.3">
      <c r="B8" s="116">
        <v>1</v>
      </c>
      <c r="C8" s="117"/>
      <c r="D8" s="117"/>
      <c r="E8" s="117"/>
      <c r="F8" s="118"/>
      <c r="G8" s="24">
        <v>2</v>
      </c>
      <c r="H8" s="24">
        <v>3</v>
      </c>
      <c r="I8" s="24">
        <v>4</v>
      </c>
      <c r="J8" s="24">
        <v>5</v>
      </c>
      <c r="K8" s="24" t="s">
        <v>16</v>
      </c>
      <c r="L8" s="24" t="s">
        <v>17</v>
      </c>
    </row>
    <row r="9" spans="2:12" ht="26.4" x14ac:dyDescent="0.3">
      <c r="B9" s="5">
        <v>8</v>
      </c>
      <c r="C9" s="5"/>
      <c r="D9" s="5"/>
      <c r="E9" s="5"/>
      <c r="F9" s="5" t="s">
        <v>1</v>
      </c>
      <c r="G9" s="3"/>
      <c r="H9" s="3"/>
      <c r="I9" s="3"/>
      <c r="J9" s="20"/>
      <c r="K9" s="20"/>
      <c r="L9" s="20"/>
    </row>
    <row r="10" spans="2:12" x14ac:dyDescent="0.3">
      <c r="B10" s="5"/>
      <c r="C10" s="10">
        <v>84</v>
      </c>
      <c r="D10" s="10"/>
      <c r="E10" s="10"/>
      <c r="F10" s="10" t="s">
        <v>4</v>
      </c>
      <c r="G10" s="3"/>
      <c r="H10" s="3"/>
      <c r="I10" s="3"/>
      <c r="J10" s="20"/>
      <c r="K10" s="20"/>
      <c r="L10" s="20"/>
    </row>
    <row r="11" spans="2:12" ht="52.8" x14ac:dyDescent="0.3">
      <c r="B11" s="6"/>
      <c r="C11" s="6"/>
      <c r="D11" s="6">
        <v>841</v>
      </c>
      <c r="E11" s="6"/>
      <c r="F11" s="19" t="s">
        <v>21</v>
      </c>
      <c r="G11" s="3"/>
      <c r="H11" s="3"/>
      <c r="I11" s="3"/>
      <c r="J11" s="20"/>
      <c r="K11" s="20"/>
      <c r="L11" s="20"/>
    </row>
    <row r="12" spans="2:12" ht="26.4" x14ac:dyDescent="0.3">
      <c r="B12" s="6"/>
      <c r="C12" s="6"/>
      <c r="D12" s="6"/>
      <c r="E12" s="6">
        <v>8413</v>
      </c>
      <c r="F12" s="19" t="s">
        <v>22</v>
      </c>
      <c r="G12" s="3"/>
      <c r="H12" s="3"/>
      <c r="I12" s="3"/>
      <c r="J12" s="20"/>
      <c r="K12" s="20"/>
      <c r="L12" s="20"/>
    </row>
    <row r="13" spans="2:12" x14ac:dyDescent="0.3">
      <c r="B13" s="6"/>
      <c r="C13" s="6"/>
      <c r="D13" s="6"/>
      <c r="E13" s="7" t="s">
        <v>10</v>
      </c>
      <c r="F13" s="12"/>
      <c r="G13" s="3"/>
      <c r="H13" s="3"/>
      <c r="I13" s="3"/>
      <c r="J13" s="20"/>
      <c r="K13" s="20"/>
      <c r="L13" s="20"/>
    </row>
    <row r="14" spans="2:12" ht="26.4" x14ac:dyDescent="0.3">
      <c r="B14" s="8">
        <v>5</v>
      </c>
      <c r="C14" s="9"/>
      <c r="D14" s="9"/>
      <c r="E14" s="9"/>
      <c r="F14" s="14" t="s">
        <v>2</v>
      </c>
      <c r="G14" s="3"/>
      <c r="H14" s="3"/>
      <c r="I14" s="3"/>
      <c r="J14" s="20"/>
      <c r="K14" s="20"/>
      <c r="L14" s="20"/>
    </row>
    <row r="15" spans="2:12" ht="26.4" x14ac:dyDescent="0.3">
      <c r="B15" s="10"/>
      <c r="C15" s="10">
        <v>54</v>
      </c>
      <c r="D15" s="10"/>
      <c r="E15" s="10"/>
      <c r="F15" s="15" t="s">
        <v>5</v>
      </c>
      <c r="G15" s="3"/>
      <c r="H15" s="3"/>
      <c r="I15" s="4"/>
      <c r="J15" s="20"/>
      <c r="K15" s="20"/>
      <c r="L15" s="20"/>
    </row>
    <row r="16" spans="2:12" ht="66" x14ac:dyDescent="0.3">
      <c r="B16" s="10"/>
      <c r="C16" s="10"/>
      <c r="D16" s="10">
        <v>541</v>
      </c>
      <c r="E16" s="19"/>
      <c r="F16" s="19" t="s">
        <v>23</v>
      </c>
      <c r="G16" s="3"/>
      <c r="H16" s="3"/>
      <c r="I16" s="4"/>
      <c r="J16" s="20"/>
      <c r="K16" s="20"/>
      <c r="L16" s="20"/>
    </row>
    <row r="17" spans="2:12" ht="39.6" x14ac:dyDescent="0.3">
      <c r="B17" s="10"/>
      <c r="C17" s="10"/>
      <c r="D17" s="10"/>
      <c r="E17" s="19">
        <v>5413</v>
      </c>
      <c r="F17" s="19" t="s">
        <v>24</v>
      </c>
      <c r="G17" s="3"/>
      <c r="H17" s="3"/>
      <c r="I17" s="4"/>
      <c r="J17" s="20"/>
      <c r="K17" s="20"/>
      <c r="L17" s="20"/>
    </row>
    <row r="18" spans="2:12" x14ac:dyDescent="0.3">
      <c r="B18" s="11"/>
      <c r="C18" s="9"/>
      <c r="D18" s="9"/>
      <c r="E18" s="9"/>
      <c r="F18" s="14" t="s">
        <v>10</v>
      </c>
      <c r="G18" s="3"/>
      <c r="H18" s="3"/>
      <c r="I18" s="3"/>
      <c r="J18" s="20"/>
      <c r="K18" s="20"/>
      <c r="L18" s="20"/>
    </row>
    <row r="20" spans="2:12" x14ac:dyDescent="0.3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2:12" x14ac:dyDescent="0.3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2:12" x14ac:dyDescent="0.3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"/>
  <sheetViews>
    <sheetView workbookViewId="0">
      <selection activeCell="L12" sqref="L12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13"/>
      <c r="C1" s="13"/>
      <c r="D1" s="13"/>
      <c r="E1" s="13"/>
      <c r="F1" s="2"/>
      <c r="G1" s="2"/>
      <c r="H1" s="2"/>
    </row>
    <row r="2" spans="2:8" ht="15.75" customHeight="1" x14ac:dyDescent="0.3">
      <c r="B2" s="119" t="s">
        <v>25</v>
      </c>
      <c r="C2" s="119"/>
      <c r="D2" s="119"/>
      <c r="E2" s="119"/>
      <c r="F2" s="119"/>
      <c r="G2" s="119"/>
      <c r="H2" s="119"/>
    </row>
    <row r="3" spans="2:8" ht="17.399999999999999" x14ac:dyDescent="0.3">
      <c r="B3" s="26"/>
      <c r="C3" s="26"/>
      <c r="D3" s="26"/>
      <c r="E3" s="26"/>
      <c r="F3" s="27"/>
      <c r="G3" s="27"/>
      <c r="H3" s="27"/>
    </row>
    <row r="4" spans="2:8" ht="26.4" x14ac:dyDescent="0.3">
      <c r="B4" s="22" t="s">
        <v>0</v>
      </c>
      <c r="C4" s="22" t="s">
        <v>33</v>
      </c>
      <c r="D4" s="22" t="s">
        <v>30</v>
      </c>
      <c r="E4" s="22" t="s">
        <v>31</v>
      </c>
      <c r="F4" s="22" t="s">
        <v>32</v>
      </c>
      <c r="G4" s="22" t="s">
        <v>15</v>
      </c>
      <c r="H4" s="22" t="s">
        <v>28</v>
      </c>
    </row>
    <row r="5" spans="2:8" x14ac:dyDescent="0.3"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 t="s">
        <v>16</v>
      </c>
      <c r="H5" s="22" t="s">
        <v>17</v>
      </c>
    </row>
    <row r="6" spans="2:8" x14ac:dyDescent="0.3">
      <c r="B6" s="5" t="s">
        <v>26</v>
      </c>
      <c r="C6" s="3"/>
      <c r="D6" s="3"/>
      <c r="E6" s="4"/>
      <c r="F6" s="20"/>
      <c r="G6" s="20"/>
      <c r="H6" s="20"/>
    </row>
    <row r="7" spans="2:8" x14ac:dyDescent="0.3">
      <c r="B7" s="5" t="s">
        <v>7</v>
      </c>
      <c r="C7" s="3"/>
      <c r="D7" s="3"/>
      <c r="E7" s="3"/>
      <c r="F7" s="20"/>
      <c r="G7" s="20"/>
      <c r="H7" s="20"/>
    </row>
    <row r="8" spans="2:8" x14ac:dyDescent="0.3">
      <c r="B8" s="16" t="s">
        <v>8</v>
      </c>
      <c r="C8" s="3"/>
      <c r="D8" s="3"/>
      <c r="E8" s="3"/>
      <c r="F8" s="20"/>
      <c r="G8" s="20"/>
      <c r="H8" s="20"/>
    </row>
    <row r="9" spans="2:8" x14ac:dyDescent="0.3">
      <c r="B9" s="17" t="s">
        <v>9</v>
      </c>
      <c r="C9" s="3"/>
      <c r="D9" s="3"/>
      <c r="E9" s="3"/>
      <c r="F9" s="20"/>
      <c r="G9" s="20"/>
      <c r="H9" s="20"/>
    </row>
    <row r="10" spans="2:8" x14ac:dyDescent="0.3">
      <c r="B10" s="17" t="s">
        <v>10</v>
      </c>
      <c r="C10" s="3"/>
      <c r="D10" s="3"/>
      <c r="E10" s="3"/>
      <c r="F10" s="20"/>
      <c r="G10" s="20"/>
      <c r="H10" s="20"/>
    </row>
    <row r="11" spans="2:8" x14ac:dyDescent="0.3">
      <c r="B11" s="5" t="s">
        <v>11</v>
      </c>
      <c r="C11" s="3"/>
      <c r="D11" s="3"/>
      <c r="E11" s="4"/>
      <c r="F11" s="20"/>
      <c r="G11" s="20"/>
      <c r="H11" s="20"/>
    </row>
    <row r="12" spans="2:8" x14ac:dyDescent="0.3">
      <c r="B12" s="18" t="s">
        <v>12</v>
      </c>
      <c r="C12" s="3"/>
      <c r="D12" s="3"/>
      <c r="E12" s="4"/>
      <c r="F12" s="20"/>
      <c r="G12" s="20"/>
      <c r="H12" s="20"/>
    </row>
    <row r="13" spans="2:8" x14ac:dyDescent="0.3">
      <c r="B13" s="5" t="s">
        <v>13</v>
      </c>
      <c r="C13" s="3"/>
      <c r="D13" s="3"/>
      <c r="E13" s="4"/>
      <c r="F13" s="20"/>
      <c r="G13" s="20"/>
      <c r="H13" s="20"/>
    </row>
    <row r="14" spans="2:8" x14ac:dyDescent="0.3">
      <c r="B14" s="18" t="s">
        <v>14</v>
      </c>
      <c r="C14" s="3"/>
      <c r="D14" s="3"/>
      <c r="E14" s="4"/>
      <c r="F14" s="20"/>
      <c r="G14" s="20"/>
      <c r="H14" s="20"/>
    </row>
    <row r="15" spans="2:8" x14ac:dyDescent="0.3">
      <c r="B15" s="10" t="s">
        <v>6</v>
      </c>
      <c r="C15" s="3"/>
      <c r="D15" s="3"/>
      <c r="E15" s="4"/>
      <c r="F15" s="20"/>
      <c r="G15" s="20"/>
      <c r="H15" s="20"/>
    </row>
    <row r="16" spans="2:8" x14ac:dyDescent="0.3">
      <c r="B16" s="18"/>
      <c r="C16" s="3"/>
      <c r="D16" s="3"/>
      <c r="E16" s="4"/>
      <c r="F16" s="20"/>
      <c r="G16" s="20"/>
      <c r="H16" s="20"/>
    </row>
    <row r="17" spans="2:8" ht="15.75" customHeight="1" x14ac:dyDescent="0.3">
      <c r="B17" s="5" t="s">
        <v>27</v>
      </c>
      <c r="C17" s="3"/>
      <c r="D17" s="3"/>
      <c r="E17" s="4"/>
      <c r="F17" s="20"/>
      <c r="G17" s="20"/>
      <c r="H17" s="20"/>
    </row>
    <row r="18" spans="2:8" ht="15.75" customHeight="1" x14ac:dyDescent="0.3">
      <c r="B18" s="5" t="s">
        <v>7</v>
      </c>
      <c r="C18" s="3"/>
      <c r="D18" s="3"/>
      <c r="E18" s="3"/>
      <c r="F18" s="20"/>
      <c r="G18" s="20"/>
      <c r="H18" s="20"/>
    </row>
    <row r="19" spans="2:8" x14ac:dyDescent="0.3">
      <c r="B19" s="16" t="s">
        <v>8</v>
      </c>
      <c r="C19" s="3"/>
      <c r="D19" s="3"/>
      <c r="E19" s="3"/>
      <c r="F19" s="20"/>
      <c r="G19" s="20"/>
      <c r="H19" s="20"/>
    </row>
    <row r="20" spans="2:8" x14ac:dyDescent="0.3">
      <c r="B20" s="17" t="s">
        <v>9</v>
      </c>
      <c r="C20" s="3"/>
      <c r="D20" s="3"/>
      <c r="E20" s="3"/>
      <c r="F20" s="20"/>
      <c r="G20" s="20"/>
      <c r="H20" s="20"/>
    </row>
    <row r="21" spans="2:8" x14ac:dyDescent="0.3">
      <c r="B21" s="17" t="s">
        <v>10</v>
      </c>
      <c r="C21" s="3"/>
      <c r="D21" s="3"/>
      <c r="E21" s="3"/>
      <c r="F21" s="20"/>
      <c r="G21" s="20"/>
      <c r="H21" s="20"/>
    </row>
    <row r="22" spans="2:8" x14ac:dyDescent="0.3">
      <c r="B22" s="5" t="s">
        <v>11</v>
      </c>
      <c r="C22" s="3"/>
      <c r="D22" s="3"/>
      <c r="E22" s="4"/>
      <c r="F22" s="20"/>
      <c r="G22" s="20"/>
      <c r="H22" s="20"/>
    </row>
    <row r="23" spans="2:8" x14ac:dyDescent="0.3">
      <c r="B23" s="18" t="s">
        <v>12</v>
      </c>
      <c r="C23" s="3"/>
      <c r="D23" s="3"/>
      <c r="E23" s="4"/>
      <c r="F23" s="20"/>
      <c r="G23" s="20"/>
      <c r="H23" s="20"/>
    </row>
    <row r="24" spans="2:8" x14ac:dyDescent="0.3">
      <c r="B24" s="5" t="s">
        <v>13</v>
      </c>
      <c r="C24" s="3"/>
      <c r="D24" s="3"/>
      <c r="E24" s="4"/>
      <c r="F24" s="20"/>
      <c r="G24" s="20"/>
      <c r="H24" s="20"/>
    </row>
    <row r="25" spans="2:8" x14ac:dyDescent="0.3">
      <c r="B25" s="18" t="s">
        <v>14</v>
      </c>
      <c r="C25" s="3"/>
      <c r="D25" s="3"/>
      <c r="E25" s="4"/>
      <c r="F25" s="20"/>
      <c r="G25" s="20"/>
      <c r="H25" s="20"/>
    </row>
    <row r="26" spans="2:8" x14ac:dyDescent="0.3">
      <c r="B26" s="10" t="s">
        <v>6</v>
      </c>
      <c r="C26" s="3"/>
      <c r="D26" s="3"/>
      <c r="E26" s="4"/>
      <c r="F26" s="20"/>
      <c r="G26" s="20"/>
      <c r="H26" s="20"/>
    </row>
    <row r="28" spans="2:8" x14ac:dyDescent="0.3">
      <c r="B28" s="25"/>
      <c r="C28" s="25"/>
      <c r="D28" s="25"/>
      <c r="E28" s="25"/>
      <c r="F28" s="25"/>
      <c r="G28" s="25"/>
      <c r="H28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862A-B1C7-42CF-9762-03847D357322}">
  <dimension ref="A1:D266"/>
  <sheetViews>
    <sheetView showGridLines="0" workbookViewId="0">
      <selection activeCell="B10" sqref="B10"/>
    </sheetView>
  </sheetViews>
  <sheetFormatPr defaultRowHeight="14.4" x14ac:dyDescent="0.3"/>
  <cols>
    <col min="1" max="1" width="71.77734375" style="78" customWidth="1"/>
    <col min="2" max="2" width="17.88671875" style="79" customWidth="1"/>
    <col min="3" max="3" width="19.44140625" style="79" customWidth="1"/>
    <col min="4" max="4" width="18.5546875" style="79" customWidth="1"/>
    <col min="5" max="16384" width="8.88671875" style="36"/>
  </cols>
  <sheetData>
    <row r="1" spans="1:4" ht="21" customHeight="1" x14ac:dyDescent="0.3">
      <c r="A1" s="92" t="s">
        <v>142</v>
      </c>
      <c r="B1" s="93" t="s">
        <v>179</v>
      </c>
      <c r="C1" s="93" t="s">
        <v>180</v>
      </c>
      <c r="D1" s="93" t="s">
        <v>172</v>
      </c>
    </row>
    <row r="2" spans="1:4" s="82" customFormat="1" ht="9.6" customHeight="1" x14ac:dyDescent="0.25">
      <c r="A2" s="80">
        <v>1</v>
      </c>
      <c r="B2" s="81">
        <v>2</v>
      </c>
      <c r="C2" s="81">
        <v>3</v>
      </c>
      <c r="D2" s="81" t="s">
        <v>181</v>
      </c>
    </row>
    <row r="3" spans="1:4" ht="28.8" x14ac:dyDescent="0.3">
      <c r="A3" s="94" t="s">
        <v>162</v>
      </c>
      <c r="B3" s="95">
        <v>3003808</v>
      </c>
      <c r="C3" s="95">
        <v>2974789.45</v>
      </c>
      <c r="D3" s="96">
        <v>99.03</v>
      </c>
    </row>
    <row r="4" spans="1:4" ht="19.95" customHeight="1" x14ac:dyDescent="0.3">
      <c r="A4" s="83" t="s">
        <v>163</v>
      </c>
      <c r="B4" s="84">
        <v>3003808</v>
      </c>
      <c r="C4" s="84">
        <v>2974789.45</v>
      </c>
      <c r="D4" s="85">
        <v>99.03</v>
      </c>
    </row>
    <row r="5" spans="1:4" ht="19.95" customHeight="1" x14ac:dyDescent="0.3">
      <c r="A5" s="83" t="s">
        <v>129</v>
      </c>
      <c r="B5" s="84">
        <v>3003808</v>
      </c>
      <c r="C5" s="84">
        <v>2974789.45</v>
      </c>
      <c r="D5" s="85">
        <v>99.03</v>
      </c>
    </row>
    <row r="6" spans="1:4" ht="19.95" customHeight="1" x14ac:dyDescent="0.3">
      <c r="A6" s="83" t="s">
        <v>155</v>
      </c>
      <c r="B6" s="84">
        <v>3003808</v>
      </c>
      <c r="C6" s="84">
        <v>2974789.45</v>
      </c>
      <c r="D6" s="85">
        <v>99.03</v>
      </c>
    </row>
    <row r="7" spans="1:4" ht="19.95" customHeight="1" x14ac:dyDescent="0.3">
      <c r="A7" s="83" t="s">
        <v>117</v>
      </c>
      <c r="B7" s="84">
        <v>2163900</v>
      </c>
      <c r="C7" s="84">
        <v>2152825.88</v>
      </c>
      <c r="D7" s="85">
        <v>99.49</v>
      </c>
    </row>
    <row r="8" spans="1:4" ht="19.95" customHeight="1" x14ac:dyDescent="0.3">
      <c r="A8" s="86" t="s">
        <v>118</v>
      </c>
      <c r="B8" s="84">
        <v>111000</v>
      </c>
      <c r="C8" s="84">
        <v>111000</v>
      </c>
      <c r="D8" s="85">
        <v>100</v>
      </c>
    </row>
    <row r="9" spans="1:4" ht="19.95" customHeight="1" x14ac:dyDescent="0.3">
      <c r="A9" s="87" t="s">
        <v>113</v>
      </c>
      <c r="B9" s="84">
        <v>111000</v>
      </c>
      <c r="C9" s="84">
        <v>111000</v>
      </c>
      <c r="D9" s="85">
        <v>100</v>
      </c>
    </row>
    <row r="10" spans="1:4" ht="19.95" customHeight="1" x14ac:dyDescent="0.3">
      <c r="A10" s="87" t="s">
        <v>111</v>
      </c>
      <c r="B10" s="84">
        <v>111000</v>
      </c>
      <c r="C10" s="85">
        <v>0</v>
      </c>
      <c r="D10" s="85">
        <v>0</v>
      </c>
    </row>
    <row r="11" spans="1:4" ht="19.95" customHeight="1" x14ac:dyDescent="0.3">
      <c r="A11" s="88" t="s">
        <v>65</v>
      </c>
      <c r="B11" s="84">
        <v>110050</v>
      </c>
      <c r="C11" s="84">
        <v>110050</v>
      </c>
      <c r="D11" s="85">
        <v>100</v>
      </c>
    </row>
    <row r="12" spans="1:4" ht="19.95" customHeight="1" x14ac:dyDescent="0.3">
      <c r="A12" s="88" t="s">
        <v>66</v>
      </c>
      <c r="B12" s="84">
        <v>5322</v>
      </c>
      <c r="C12" s="84">
        <v>6743.62</v>
      </c>
      <c r="D12" s="85">
        <v>126.71</v>
      </c>
    </row>
    <row r="13" spans="1:4" ht="19.95" customHeight="1" x14ac:dyDescent="0.3">
      <c r="A13" s="89" t="s">
        <v>67</v>
      </c>
      <c r="B13" s="90"/>
      <c r="C13" s="84">
        <v>5927.37</v>
      </c>
      <c r="D13" s="90"/>
    </row>
    <row r="14" spans="1:4" ht="19.95" customHeight="1" x14ac:dyDescent="0.3">
      <c r="A14" s="89" t="s">
        <v>69</v>
      </c>
      <c r="B14" s="90"/>
      <c r="C14" s="85">
        <v>816.25</v>
      </c>
      <c r="D14" s="90"/>
    </row>
    <row r="15" spans="1:4" ht="19.95" customHeight="1" x14ac:dyDescent="0.3">
      <c r="A15" s="88" t="s">
        <v>70</v>
      </c>
      <c r="B15" s="84">
        <v>31577</v>
      </c>
      <c r="C15" s="84">
        <v>30871.1</v>
      </c>
      <c r="D15" s="85">
        <v>97.76</v>
      </c>
    </row>
    <row r="16" spans="1:4" ht="19.95" customHeight="1" x14ac:dyDescent="0.3">
      <c r="A16" s="89" t="s">
        <v>71</v>
      </c>
      <c r="B16" s="90"/>
      <c r="C16" s="84">
        <v>15774.93</v>
      </c>
      <c r="D16" s="90"/>
    </row>
    <row r="17" spans="1:4" ht="19.95" customHeight="1" x14ac:dyDescent="0.3">
      <c r="A17" s="89" t="s">
        <v>73</v>
      </c>
      <c r="B17" s="90"/>
      <c r="C17" s="84">
        <v>11121.91</v>
      </c>
      <c r="D17" s="90"/>
    </row>
    <row r="18" spans="1:4" ht="19.95" customHeight="1" x14ac:dyDescent="0.3">
      <c r="A18" s="89" t="s">
        <v>74</v>
      </c>
      <c r="B18" s="90"/>
      <c r="C18" s="84">
        <v>2576.9699999999998</v>
      </c>
      <c r="D18" s="90"/>
    </row>
    <row r="19" spans="1:4" ht="19.95" customHeight="1" x14ac:dyDescent="0.3">
      <c r="A19" s="89" t="s">
        <v>75</v>
      </c>
      <c r="B19" s="90"/>
      <c r="C19" s="85">
        <v>206.54</v>
      </c>
      <c r="D19" s="90"/>
    </row>
    <row r="20" spans="1:4" ht="19.95" customHeight="1" x14ac:dyDescent="0.3">
      <c r="A20" s="89" t="s">
        <v>76</v>
      </c>
      <c r="B20" s="90"/>
      <c r="C20" s="84">
        <v>1190.75</v>
      </c>
      <c r="D20" s="90"/>
    </row>
    <row r="21" spans="1:4" ht="19.95" customHeight="1" x14ac:dyDescent="0.3">
      <c r="A21" s="88" t="s">
        <v>77</v>
      </c>
      <c r="B21" s="84">
        <v>66716</v>
      </c>
      <c r="C21" s="84">
        <v>65293.15</v>
      </c>
      <c r="D21" s="85">
        <v>97.87</v>
      </c>
    </row>
    <row r="22" spans="1:4" ht="19.95" customHeight="1" x14ac:dyDescent="0.3">
      <c r="A22" s="89" t="s">
        <v>78</v>
      </c>
      <c r="B22" s="90"/>
      <c r="C22" s="84">
        <v>2990.85</v>
      </c>
      <c r="D22" s="90"/>
    </row>
    <row r="23" spans="1:4" ht="19.95" customHeight="1" x14ac:dyDescent="0.3">
      <c r="A23" s="89" t="s">
        <v>79</v>
      </c>
      <c r="B23" s="90"/>
      <c r="C23" s="84">
        <v>25731.52</v>
      </c>
      <c r="D23" s="90"/>
    </row>
    <row r="24" spans="1:4" ht="19.95" customHeight="1" x14ac:dyDescent="0.3">
      <c r="A24" s="89" t="s">
        <v>80</v>
      </c>
      <c r="B24" s="90"/>
      <c r="C24" s="84">
        <v>15804.25</v>
      </c>
      <c r="D24" s="90"/>
    </row>
    <row r="25" spans="1:4" ht="19.95" customHeight="1" x14ac:dyDescent="0.3">
      <c r="A25" s="89" t="s">
        <v>81</v>
      </c>
      <c r="B25" s="90"/>
      <c r="C25" s="84">
        <v>5859.32</v>
      </c>
      <c r="D25" s="90"/>
    </row>
    <row r="26" spans="1:4" ht="19.95" customHeight="1" x14ac:dyDescent="0.3">
      <c r="A26" s="89" t="s">
        <v>132</v>
      </c>
      <c r="B26" s="90"/>
      <c r="C26" s="84">
        <v>7741.91</v>
      </c>
      <c r="D26" s="90"/>
    </row>
    <row r="27" spans="1:4" ht="19.95" customHeight="1" x14ac:dyDescent="0.3">
      <c r="A27" s="89" t="s">
        <v>82</v>
      </c>
      <c r="B27" s="90"/>
      <c r="C27" s="84">
        <v>4518.1099999999997</v>
      </c>
      <c r="D27" s="90"/>
    </row>
    <row r="28" spans="1:4" ht="19.95" customHeight="1" x14ac:dyDescent="0.3">
      <c r="A28" s="89" t="s">
        <v>83</v>
      </c>
      <c r="B28" s="90"/>
      <c r="C28" s="84">
        <v>2647.19</v>
      </c>
      <c r="D28" s="90"/>
    </row>
    <row r="29" spans="1:4" ht="19.95" customHeight="1" x14ac:dyDescent="0.3">
      <c r="A29" s="88" t="s">
        <v>84</v>
      </c>
      <c r="B29" s="84">
        <v>6435</v>
      </c>
      <c r="C29" s="84">
        <v>7142.13</v>
      </c>
      <c r="D29" s="85">
        <v>110.99</v>
      </c>
    </row>
    <row r="30" spans="1:4" ht="19.95" customHeight="1" x14ac:dyDescent="0.3">
      <c r="A30" s="89" t="s">
        <v>85</v>
      </c>
      <c r="B30" s="90"/>
      <c r="C30" s="84">
        <v>3847.03</v>
      </c>
      <c r="D30" s="90"/>
    </row>
    <row r="31" spans="1:4" ht="19.95" customHeight="1" x14ac:dyDescent="0.3">
      <c r="A31" s="89" t="s">
        <v>86</v>
      </c>
      <c r="B31" s="90"/>
      <c r="C31" s="84">
        <v>1601.91</v>
      </c>
      <c r="D31" s="90"/>
    </row>
    <row r="32" spans="1:4" ht="19.95" customHeight="1" x14ac:dyDescent="0.3">
      <c r="A32" s="89" t="s">
        <v>87</v>
      </c>
      <c r="B32" s="90"/>
      <c r="C32" s="85">
        <v>163.09</v>
      </c>
      <c r="D32" s="90"/>
    </row>
    <row r="33" spans="1:4" ht="19.95" customHeight="1" x14ac:dyDescent="0.3">
      <c r="A33" s="89" t="s">
        <v>88</v>
      </c>
      <c r="B33" s="90"/>
      <c r="C33" s="85">
        <v>321.33</v>
      </c>
      <c r="D33" s="90"/>
    </row>
    <row r="34" spans="1:4" ht="19.95" customHeight="1" x14ac:dyDescent="0.3">
      <c r="A34" s="89" t="s">
        <v>89</v>
      </c>
      <c r="B34" s="90"/>
      <c r="C34" s="84">
        <v>1208.77</v>
      </c>
      <c r="D34" s="90"/>
    </row>
    <row r="35" spans="1:4" ht="19.95" customHeight="1" x14ac:dyDescent="0.3">
      <c r="A35" s="88" t="s">
        <v>90</v>
      </c>
      <c r="B35" s="85">
        <v>950</v>
      </c>
      <c r="C35" s="85">
        <v>950</v>
      </c>
      <c r="D35" s="85">
        <v>100</v>
      </c>
    </row>
    <row r="36" spans="1:4" ht="19.95" customHeight="1" x14ac:dyDescent="0.3">
      <c r="A36" s="88" t="s">
        <v>91</v>
      </c>
      <c r="B36" s="85">
        <v>950</v>
      </c>
      <c r="C36" s="85">
        <v>950</v>
      </c>
      <c r="D36" s="85">
        <v>100</v>
      </c>
    </row>
    <row r="37" spans="1:4" ht="19.95" customHeight="1" x14ac:dyDescent="0.3">
      <c r="A37" s="89" t="s">
        <v>92</v>
      </c>
      <c r="B37" s="90"/>
      <c r="C37" s="85">
        <v>902.41</v>
      </c>
      <c r="D37" s="90"/>
    </row>
    <row r="38" spans="1:4" ht="19.95" customHeight="1" x14ac:dyDescent="0.3">
      <c r="A38" s="89" t="s">
        <v>93</v>
      </c>
      <c r="B38" s="90"/>
      <c r="C38" s="85">
        <v>47.59</v>
      </c>
      <c r="D38" s="90"/>
    </row>
    <row r="39" spans="1:4" ht="19.95" customHeight="1" x14ac:dyDescent="0.3">
      <c r="A39" s="91" t="s">
        <v>119</v>
      </c>
      <c r="B39" s="84">
        <v>2052900</v>
      </c>
      <c r="C39" s="84">
        <v>2041825.88</v>
      </c>
      <c r="D39" s="85">
        <v>99.46</v>
      </c>
    </row>
    <row r="40" spans="1:4" ht="19.95" customHeight="1" x14ac:dyDescent="0.3">
      <c r="A40" s="87" t="s">
        <v>109</v>
      </c>
      <c r="B40" s="84">
        <v>2052900</v>
      </c>
      <c r="C40" s="84">
        <v>2041825.88</v>
      </c>
      <c r="D40" s="85">
        <v>99.46</v>
      </c>
    </row>
    <row r="41" spans="1:4" ht="19.95" customHeight="1" x14ac:dyDescent="0.3">
      <c r="A41" s="87" t="s">
        <v>111</v>
      </c>
      <c r="B41" s="84">
        <v>2052900</v>
      </c>
      <c r="C41" s="85">
        <v>0</v>
      </c>
      <c r="D41" s="85">
        <v>0</v>
      </c>
    </row>
    <row r="42" spans="1:4" ht="19.95" customHeight="1" x14ac:dyDescent="0.3">
      <c r="A42" s="88" t="s">
        <v>58</v>
      </c>
      <c r="B42" s="84">
        <v>2009900</v>
      </c>
      <c r="C42" s="84">
        <v>2000161.85</v>
      </c>
      <c r="D42" s="85">
        <v>99.52</v>
      </c>
    </row>
    <row r="43" spans="1:4" ht="19.95" customHeight="1" x14ac:dyDescent="0.3">
      <c r="A43" s="88" t="s">
        <v>59</v>
      </c>
      <c r="B43" s="84">
        <v>1663000</v>
      </c>
      <c r="C43" s="84">
        <v>1663278.6</v>
      </c>
      <c r="D43" s="85">
        <v>100.02</v>
      </c>
    </row>
    <row r="44" spans="1:4" ht="19.95" customHeight="1" x14ac:dyDescent="0.3">
      <c r="A44" s="89" t="s">
        <v>60</v>
      </c>
      <c r="B44" s="90"/>
      <c r="C44" s="84">
        <v>1629138.11</v>
      </c>
      <c r="D44" s="90"/>
    </row>
    <row r="45" spans="1:4" ht="19.95" customHeight="1" x14ac:dyDescent="0.3">
      <c r="A45" s="89" t="s">
        <v>130</v>
      </c>
      <c r="B45" s="90"/>
      <c r="C45" s="84">
        <v>8191.19</v>
      </c>
      <c r="D45" s="90"/>
    </row>
    <row r="46" spans="1:4" ht="19.95" customHeight="1" x14ac:dyDescent="0.3">
      <c r="A46" s="89" t="s">
        <v>131</v>
      </c>
      <c r="B46" s="90"/>
      <c r="C46" s="84">
        <v>25949.3</v>
      </c>
      <c r="D46" s="90"/>
    </row>
    <row r="47" spans="1:4" ht="19.95" customHeight="1" x14ac:dyDescent="0.3">
      <c r="A47" s="88" t="s">
        <v>61</v>
      </c>
      <c r="B47" s="84">
        <v>78900</v>
      </c>
      <c r="C47" s="84">
        <v>77062</v>
      </c>
      <c r="D47" s="85">
        <v>97.67</v>
      </c>
    </row>
    <row r="48" spans="1:4" ht="19.95" customHeight="1" x14ac:dyDescent="0.3">
      <c r="A48" s="89" t="s">
        <v>62</v>
      </c>
      <c r="B48" s="90"/>
      <c r="C48" s="84">
        <v>77062</v>
      </c>
      <c r="D48" s="90"/>
    </row>
    <row r="49" spans="1:4" ht="19.95" customHeight="1" x14ac:dyDescent="0.3">
      <c r="A49" s="88" t="s">
        <v>63</v>
      </c>
      <c r="B49" s="84">
        <v>268000</v>
      </c>
      <c r="C49" s="84">
        <v>259821.25</v>
      </c>
      <c r="D49" s="85">
        <v>96.95</v>
      </c>
    </row>
    <row r="50" spans="1:4" ht="19.95" customHeight="1" x14ac:dyDescent="0.3">
      <c r="A50" s="89" t="s">
        <v>64</v>
      </c>
      <c r="B50" s="90"/>
      <c r="C50" s="84">
        <v>259821.25</v>
      </c>
      <c r="D50" s="90"/>
    </row>
    <row r="51" spans="1:4" ht="19.95" customHeight="1" x14ac:dyDescent="0.3">
      <c r="A51" s="88" t="s">
        <v>65</v>
      </c>
      <c r="B51" s="84">
        <v>43000</v>
      </c>
      <c r="C51" s="84">
        <v>41664.03</v>
      </c>
      <c r="D51" s="85">
        <v>96.89</v>
      </c>
    </row>
    <row r="52" spans="1:4" ht="19.95" customHeight="1" x14ac:dyDescent="0.3">
      <c r="A52" s="88" t="s">
        <v>66</v>
      </c>
      <c r="B52" s="84">
        <v>39000</v>
      </c>
      <c r="C52" s="84">
        <v>37688.03</v>
      </c>
      <c r="D52" s="85">
        <v>96.64</v>
      </c>
    </row>
    <row r="53" spans="1:4" ht="19.95" customHeight="1" x14ac:dyDescent="0.3">
      <c r="A53" s="89" t="s">
        <v>68</v>
      </c>
      <c r="B53" s="90"/>
      <c r="C53" s="84">
        <v>37688.03</v>
      </c>
      <c r="D53" s="90"/>
    </row>
    <row r="54" spans="1:4" ht="19.95" customHeight="1" x14ac:dyDescent="0.3">
      <c r="A54" s="88" t="s">
        <v>84</v>
      </c>
      <c r="B54" s="84">
        <v>4000</v>
      </c>
      <c r="C54" s="84">
        <v>3976</v>
      </c>
      <c r="D54" s="85">
        <v>99.4</v>
      </c>
    </row>
    <row r="55" spans="1:4" ht="19.95" customHeight="1" x14ac:dyDescent="0.3">
      <c r="A55" s="89" t="s">
        <v>88</v>
      </c>
      <c r="B55" s="90"/>
      <c r="C55" s="84">
        <v>3976</v>
      </c>
      <c r="D55" s="90"/>
    </row>
    <row r="56" spans="1:4" ht="19.95" customHeight="1" x14ac:dyDescent="0.3">
      <c r="A56" s="83" t="s">
        <v>120</v>
      </c>
      <c r="B56" s="84">
        <v>694908</v>
      </c>
      <c r="C56" s="84">
        <v>678206.27</v>
      </c>
      <c r="D56" s="85">
        <v>97.6</v>
      </c>
    </row>
    <row r="57" spans="1:4" ht="19.95" customHeight="1" x14ac:dyDescent="0.3">
      <c r="A57" s="86" t="s">
        <v>121</v>
      </c>
      <c r="B57" s="84">
        <v>86361</v>
      </c>
      <c r="C57" s="84">
        <v>87957.68</v>
      </c>
      <c r="D57" s="85">
        <v>101.85</v>
      </c>
    </row>
    <row r="58" spans="1:4" ht="19.95" customHeight="1" x14ac:dyDescent="0.3">
      <c r="A58" s="87" t="s">
        <v>107</v>
      </c>
      <c r="B58" s="84">
        <v>39761</v>
      </c>
      <c r="C58" s="84">
        <v>39854.74</v>
      </c>
      <c r="D58" s="85">
        <v>100.24</v>
      </c>
    </row>
    <row r="59" spans="1:4" ht="19.95" customHeight="1" x14ac:dyDescent="0.3">
      <c r="A59" s="87" t="s">
        <v>111</v>
      </c>
      <c r="B59" s="84">
        <v>39761</v>
      </c>
      <c r="C59" s="85">
        <v>0</v>
      </c>
      <c r="D59" s="85">
        <v>0</v>
      </c>
    </row>
    <row r="60" spans="1:4" ht="19.95" customHeight="1" x14ac:dyDescent="0.3">
      <c r="A60" s="88" t="s">
        <v>65</v>
      </c>
      <c r="B60" s="84">
        <v>14700</v>
      </c>
      <c r="C60" s="84">
        <v>14813.09</v>
      </c>
      <c r="D60" s="85">
        <v>100.77</v>
      </c>
    </row>
    <row r="61" spans="1:4" ht="19.95" customHeight="1" x14ac:dyDescent="0.3">
      <c r="A61" s="88" t="s">
        <v>70</v>
      </c>
      <c r="B61" s="84">
        <v>9200</v>
      </c>
      <c r="C61" s="84">
        <v>9181.41</v>
      </c>
      <c r="D61" s="85">
        <v>99.8</v>
      </c>
    </row>
    <row r="62" spans="1:4" ht="19.95" customHeight="1" x14ac:dyDescent="0.3">
      <c r="A62" s="89" t="s">
        <v>71</v>
      </c>
      <c r="B62" s="90"/>
      <c r="C62" s="85">
        <v>185.24</v>
      </c>
      <c r="D62" s="90"/>
    </row>
    <row r="63" spans="1:4" ht="19.95" customHeight="1" x14ac:dyDescent="0.3">
      <c r="A63" s="89" t="s">
        <v>73</v>
      </c>
      <c r="B63" s="90"/>
      <c r="C63" s="84">
        <v>8199.7900000000009</v>
      </c>
      <c r="D63" s="90"/>
    </row>
    <row r="64" spans="1:4" ht="19.95" customHeight="1" x14ac:dyDescent="0.3">
      <c r="A64" s="89" t="s">
        <v>75</v>
      </c>
      <c r="B64" s="90"/>
      <c r="C64" s="85">
        <v>796.38</v>
      </c>
      <c r="D64" s="90"/>
    </row>
    <row r="65" spans="1:4" ht="19.95" customHeight="1" x14ac:dyDescent="0.3">
      <c r="A65" s="88" t="s">
        <v>77</v>
      </c>
      <c r="B65" s="84">
        <v>5500</v>
      </c>
      <c r="C65" s="84">
        <v>4606.3</v>
      </c>
      <c r="D65" s="85">
        <v>83.75</v>
      </c>
    </row>
    <row r="66" spans="1:4" ht="19.95" customHeight="1" x14ac:dyDescent="0.3">
      <c r="A66" s="89" t="s">
        <v>79</v>
      </c>
      <c r="B66" s="90"/>
      <c r="C66" s="84">
        <v>4152</v>
      </c>
      <c r="D66" s="90"/>
    </row>
    <row r="67" spans="1:4" ht="19.95" customHeight="1" x14ac:dyDescent="0.3">
      <c r="A67" s="89" t="s">
        <v>148</v>
      </c>
      <c r="B67" s="90"/>
      <c r="C67" s="85">
        <v>248.85</v>
      </c>
      <c r="D67" s="90"/>
    </row>
    <row r="68" spans="1:4" ht="19.95" customHeight="1" x14ac:dyDescent="0.3">
      <c r="A68" s="89" t="s">
        <v>83</v>
      </c>
      <c r="B68" s="90"/>
      <c r="C68" s="85">
        <v>205.45</v>
      </c>
      <c r="D68" s="90"/>
    </row>
    <row r="69" spans="1:4" ht="19.95" customHeight="1" x14ac:dyDescent="0.3">
      <c r="A69" s="88" t="s">
        <v>84</v>
      </c>
      <c r="B69" s="85">
        <v>0</v>
      </c>
      <c r="C69" s="84">
        <v>1025.3800000000001</v>
      </c>
      <c r="D69" s="85">
        <v>0</v>
      </c>
    </row>
    <row r="70" spans="1:4" ht="19.95" customHeight="1" x14ac:dyDescent="0.3">
      <c r="A70" s="89" t="s">
        <v>85</v>
      </c>
      <c r="B70" s="90"/>
      <c r="C70" s="84">
        <v>1025.3800000000001</v>
      </c>
      <c r="D70" s="90"/>
    </row>
    <row r="71" spans="1:4" ht="19.95" customHeight="1" x14ac:dyDescent="0.3">
      <c r="A71" s="88" t="s">
        <v>94</v>
      </c>
      <c r="B71" s="84">
        <v>25061</v>
      </c>
      <c r="C71" s="84">
        <v>25041.65</v>
      </c>
      <c r="D71" s="85">
        <v>99.92</v>
      </c>
    </row>
    <row r="72" spans="1:4" ht="19.95" customHeight="1" x14ac:dyDescent="0.3">
      <c r="A72" s="88" t="s">
        <v>95</v>
      </c>
      <c r="B72" s="84">
        <v>25061</v>
      </c>
      <c r="C72" s="84">
        <v>25041.65</v>
      </c>
      <c r="D72" s="85">
        <v>99.92</v>
      </c>
    </row>
    <row r="73" spans="1:4" ht="19.95" customHeight="1" x14ac:dyDescent="0.3">
      <c r="A73" s="89" t="s">
        <v>97</v>
      </c>
      <c r="B73" s="90"/>
      <c r="C73" s="84">
        <v>25041.65</v>
      </c>
      <c r="D73" s="90"/>
    </row>
    <row r="74" spans="1:4" ht="19.95" customHeight="1" x14ac:dyDescent="0.3">
      <c r="A74" s="87" t="s">
        <v>108</v>
      </c>
      <c r="B74" s="84">
        <v>18000</v>
      </c>
      <c r="C74" s="84">
        <v>14297.55</v>
      </c>
      <c r="D74" s="85">
        <v>79.430000000000007</v>
      </c>
    </row>
    <row r="75" spans="1:4" ht="19.95" customHeight="1" x14ac:dyDescent="0.3">
      <c r="A75" s="87" t="s">
        <v>111</v>
      </c>
      <c r="B75" s="84">
        <v>8000</v>
      </c>
      <c r="C75" s="85">
        <v>0</v>
      </c>
      <c r="D75" s="85">
        <v>0</v>
      </c>
    </row>
    <row r="76" spans="1:4" ht="19.95" customHeight="1" x14ac:dyDescent="0.3">
      <c r="A76" s="88" t="s">
        <v>65</v>
      </c>
      <c r="B76" s="84">
        <v>8000</v>
      </c>
      <c r="C76" s="84">
        <v>5010.8100000000004</v>
      </c>
      <c r="D76" s="85">
        <v>62.64</v>
      </c>
    </row>
    <row r="77" spans="1:4" ht="19.95" customHeight="1" x14ac:dyDescent="0.3">
      <c r="A77" s="88" t="s">
        <v>70</v>
      </c>
      <c r="B77" s="84">
        <v>4000</v>
      </c>
      <c r="C77" s="85">
        <v>294.95999999999998</v>
      </c>
      <c r="D77" s="85">
        <v>7.37</v>
      </c>
    </row>
    <row r="78" spans="1:4" ht="19.95" customHeight="1" x14ac:dyDescent="0.3">
      <c r="A78" s="89" t="s">
        <v>71</v>
      </c>
      <c r="B78" s="90"/>
      <c r="C78" s="85">
        <v>95.16</v>
      </c>
      <c r="D78" s="90"/>
    </row>
    <row r="79" spans="1:4" ht="19.95" customHeight="1" x14ac:dyDescent="0.3">
      <c r="A79" s="89" t="s">
        <v>74</v>
      </c>
      <c r="B79" s="90"/>
      <c r="C79" s="85">
        <v>199.8</v>
      </c>
      <c r="D79" s="90"/>
    </row>
    <row r="80" spans="1:4" ht="19.95" customHeight="1" x14ac:dyDescent="0.3">
      <c r="A80" s="88" t="s">
        <v>77</v>
      </c>
      <c r="B80" s="84">
        <v>4000</v>
      </c>
      <c r="C80" s="84">
        <v>4363.3500000000004</v>
      </c>
      <c r="D80" s="85">
        <v>109.08</v>
      </c>
    </row>
    <row r="81" spans="1:4" ht="19.95" customHeight="1" x14ac:dyDescent="0.3">
      <c r="A81" s="89" t="s">
        <v>80</v>
      </c>
      <c r="B81" s="90"/>
      <c r="C81" s="85">
        <v>849.45</v>
      </c>
      <c r="D81" s="90"/>
    </row>
    <row r="82" spans="1:4" ht="19.95" customHeight="1" x14ac:dyDescent="0.3">
      <c r="A82" s="89" t="s">
        <v>132</v>
      </c>
      <c r="B82" s="90"/>
      <c r="C82" s="84">
        <v>3513.9</v>
      </c>
      <c r="D82" s="90"/>
    </row>
    <row r="83" spans="1:4" ht="19.95" customHeight="1" x14ac:dyDescent="0.3">
      <c r="A83" s="88" t="s">
        <v>84</v>
      </c>
      <c r="B83" s="85">
        <v>0</v>
      </c>
      <c r="C83" s="85">
        <v>352.5</v>
      </c>
      <c r="D83" s="85">
        <v>0</v>
      </c>
    </row>
    <row r="84" spans="1:4" ht="19.95" customHeight="1" x14ac:dyDescent="0.3">
      <c r="A84" s="89" t="s">
        <v>89</v>
      </c>
      <c r="B84" s="90"/>
      <c r="C84" s="85">
        <v>352.5</v>
      </c>
      <c r="D84" s="90"/>
    </row>
    <row r="85" spans="1:4" ht="19.95" customHeight="1" x14ac:dyDescent="0.3">
      <c r="A85" s="88" t="s">
        <v>90</v>
      </c>
      <c r="B85" s="85">
        <v>0</v>
      </c>
      <c r="C85" s="85">
        <v>11.71</v>
      </c>
      <c r="D85" s="85">
        <v>0</v>
      </c>
    </row>
    <row r="86" spans="1:4" ht="19.95" customHeight="1" x14ac:dyDescent="0.3">
      <c r="A86" s="88" t="s">
        <v>91</v>
      </c>
      <c r="B86" s="85">
        <v>0</v>
      </c>
      <c r="C86" s="85">
        <v>11.71</v>
      </c>
      <c r="D86" s="85">
        <v>0</v>
      </c>
    </row>
    <row r="87" spans="1:4" ht="19.95" customHeight="1" x14ac:dyDescent="0.3">
      <c r="A87" s="89" t="s">
        <v>92</v>
      </c>
      <c r="B87" s="90"/>
      <c r="C87" s="85">
        <v>11.71</v>
      </c>
      <c r="D87" s="90"/>
    </row>
    <row r="88" spans="1:4" ht="19.95" customHeight="1" x14ac:dyDescent="0.3">
      <c r="A88" s="87" t="s">
        <v>101</v>
      </c>
      <c r="B88" s="84">
        <v>10000</v>
      </c>
      <c r="C88" s="85">
        <v>0</v>
      </c>
      <c r="D88" s="85">
        <v>0</v>
      </c>
    </row>
    <row r="89" spans="1:4" ht="19.95" customHeight="1" x14ac:dyDescent="0.3">
      <c r="A89" s="88" t="s">
        <v>102</v>
      </c>
      <c r="B89" s="84">
        <v>10000</v>
      </c>
      <c r="C89" s="84">
        <v>9275.0300000000007</v>
      </c>
      <c r="D89" s="85">
        <v>92.75</v>
      </c>
    </row>
    <row r="90" spans="1:4" ht="19.95" customHeight="1" x14ac:dyDescent="0.3">
      <c r="A90" s="88" t="s">
        <v>103</v>
      </c>
      <c r="B90" s="84">
        <v>10000</v>
      </c>
      <c r="C90" s="84">
        <v>9275.0300000000007</v>
      </c>
      <c r="D90" s="85">
        <v>92.75</v>
      </c>
    </row>
    <row r="91" spans="1:4" ht="19.95" customHeight="1" x14ac:dyDescent="0.3">
      <c r="A91" s="89" t="s">
        <v>104</v>
      </c>
      <c r="B91" s="90"/>
      <c r="C91" s="84">
        <v>2086.79</v>
      </c>
      <c r="D91" s="90"/>
    </row>
    <row r="92" spans="1:4" ht="19.95" customHeight="1" x14ac:dyDescent="0.3">
      <c r="A92" s="89" t="s">
        <v>150</v>
      </c>
      <c r="B92" s="90"/>
      <c r="C92" s="84">
        <v>7188.24</v>
      </c>
      <c r="D92" s="90"/>
    </row>
    <row r="93" spans="1:4" ht="19.95" customHeight="1" x14ac:dyDescent="0.3">
      <c r="A93" s="87" t="s">
        <v>110</v>
      </c>
      <c r="B93" s="84">
        <v>28600</v>
      </c>
      <c r="C93" s="84">
        <v>33805.39</v>
      </c>
      <c r="D93" s="85">
        <v>118.2</v>
      </c>
    </row>
    <row r="94" spans="1:4" ht="19.95" customHeight="1" x14ac:dyDescent="0.3">
      <c r="A94" s="87" t="s">
        <v>111</v>
      </c>
      <c r="B94" s="84">
        <v>28600</v>
      </c>
      <c r="C94" s="85">
        <v>0</v>
      </c>
      <c r="D94" s="85">
        <v>0</v>
      </c>
    </row>
    <row r="95" spans="1:4" ht="19.95" customHeight="1" x14ac:dyDescent="0.3">
      <c r="A95" s="88" t="s">
        <v>58</v>
      </c>
      <c r="B95" s="85">
        <v>0</v>
      </c>
      <c r="C95" s="84">
        <v>1367.81</v>
      </c>
      <c r="D95" s="85">
        <v>0</v>
      </c>
    </row>
    <row r="96" spans="1:4" ht="19.95" customHeight="1" x14ac:dyDescent="0.3">
      <c r="A96" s="88" t="s">
        <v>59</v>
      </c>
      <c r="B96" s="85">
        <v>0</v>
      </c>
      <c r="C96" s="84">
        <v>1343.45</v>
      </c>
      <c r="D96" s="85">
        <v>0</v>
      </c>
    </row>
    <row r="97" spans="1:4" ht="19.95" customHeight="1" x14ac:dyDescent="0.3">
      <c r="A97" s="89" t="s">
        <v>60</v>
      </c>
      <c r="B97" s="90"/>
      <c r="C97" s="84">
        <v>1343.45</v>
      </c>
      <c r="D97" s="90"/>
    </row>
    <row r="98" spans="1:4" ht="19.95" customHeight="1" x14ac:dyDescent="0.3">
      <c r="A98" s="88" t="s">
        <v>63</v>
      </c>
      <c r="B98" s="85">
        <v>0</v>
      </c>
      <c r="C98" s="85">
        <v>24.36</v>
      </c>
      <c r="D98" s="85">
        <v>0</v>
      </c>
    </row>
    <row r="99" spans="1:4" ht="19.95" customHeight="1" x14ac:dyDescent="0.3">
      <c r="A99" s="89" t="s">
        <v>64</v>
      </c>
      <c r="B99" s="90"/>
      <c r="C99" s="85">
        <v>24.36</v>
      </c>
      <c r="D99" s="90"/>
    </row>
    <row r="100" spans="1:4" ht="19.95" customHeight="1" x14ac:dyDescent="0.3">
      <c r="A100" s="88" t="s">
        <v>65</v>
      </c>
      <c r="B100" s="84">
        <v>12400</v>
      </c>
      <c r="C100" s="84">
        <v>16704.52</v>
      </c>
      <c r="D100" s="85">
        <v>134.71</v>
      </c>
    </row>
    <row r="101" spans="1:4" ht="19.95" customHeight="1" x14ac:dyDescent="0.3">
      <c r="A101" s="88" t="s">
        <v>66</v>
      </c>
      <c r="B101" s="85">
        <v>700</v>
      </c>
      <c r="C101" s="85">
        <v>773.69</v>
      </c>
      <c r="D101" s="85">
        <v>110.53</v>
      </c>
    </row>
    <row r="102" spans="1:4" ht="19.95" customHeight="1" x14ac:dyDescent="0.3">
      <c r="A102" s="89" t="s">
        <v>67</v>
      </c>
      <c r="B102" s="90"/>
      <c r="C102" s="85">
        <v>579.94000000000005</v>
      </c>
      <c r="D102" s="90"/>
    </row>
    <row r="103" spans="1:4" ht="19.95" customHeight="1" x14ac:dyDescent="0.3">
      <c r="A103" s="89" t="s">
        <v>69</v>
      </c>
      <c r="B103" s="90"/>
      <c r="C103" s="85">
        <v>193.75</v>
      </c>
      <c r="D103" s="90"/>
    </row>
    <row r="104" spans="1:4" ht="19.95" customHeight="1" x14ac:dyDescent="0.3">
      <c r="A104" s="88" t="s">
        <v>70</v>
      </c>
      <c r="B104" s="84">
        <v>6500</v>
      </c>
      <c r="C104" s="84">
        <v>12435.43</v>
      </c>
      <c r="D104" s="85">
        <v>191.31</v>
      </c>
    </row>
    <row r="105" spans="1:4" ht="19.95" customHeight="1" x14ac:dyDescent="0.3">
      <c r="A105" s="89" t="s">
        <v>71</v>
      </c>
      <c r="B105" s="90"/>
      <c r="C105" s="84">
        <v>6225.24</v>
      </c>
      <c r="D105" s="90"/>
    </row>
    <row r="106" spans="1:4" ht="19.95" customHeight="1" x14ac:dyDescent="0.3">
      <c r="A106" s="89" t="s">
        <v>72</v>
      </c>
      <c r="B106" s="90"/>
      <c r="C106" s="84">
        <v>1014.99</v>
      </c>
      <c r="D106" s="90"/>
    </row>
    <row r="107" spans="1:4" ht="19.95" customHeight="1" x14ac:dyDescent="0.3">
      <c r="A107" s="89" t="s">
        <v>73</v>
      </c>
      <c r="B107" s="90"/>
      <c r="C107" s="84">
        <v>5195.2</v>
      </c>
      <c r="D107" s="90"/>
    </row>
    <row r="108" spans="1:4" ht="19.95" customHeight="1" x14ac:dyDescent="0.3">
      <c r="A108" s="88" t="s">
        <v>77</v>
      </c>
      <c r="B108" s="84">
        <v>4900</v>
      </c>
      <c r="C108" s="84">
        <v>3239.9</v>
      </c>
      <c r="D108" s="85">
        <v>66.12</v>
      </c>
    </row>
    <row r="109" spans="1:4" ht="19.95" customHeight="1" x14ac:dyDescent="0.3">
      <c r="A109" s="89" t="s">
        <v>79</v>
      </c>
      <c r="B109" s="90"/>
      <c r="C109" s="85">
        <v>625.16</v>
      </c>
      <c r="D109" s="90"/>
    </row>
    <row r="110" spans="1:4" ht="19.95" customHeight="1" x14ac:dyDescent="0.3">
      <c r="A110" s="89" t="s">
        <v>137</v>
      </c>
      <c r="B110" s="90"/>
      <c r="C110" s="85">
        <v>190</v>
      </c>
      <c r="D110" s="90"/>
    </row>
    <row r="111" spans="1:4" ht="19.95" customHeight="1" x14ac:dyDescent="0.3">
      <c r="A111" s="89" t="s">
        <v>132</v>
      </c>
      <c r="B111" s="90"/>
      <c r="C111" s="84">
        <v>2424.7399999999998</v>
      </c>
      <c r="D111" s="90"/>
    </row>
    <row r="112" spans="1:4" ht="19.95" customHeight="1" x14ac:dyDescent="0.3">
      <c r="A112" s="88" t="s">
        <v>138</v>
      </c>
      <c r="B112" s="85">
        <v>300</v>
      </c>
      <c r="C112" s="85">
        <v>0</v>
      </c>
      <c r="D112" s="85">
        <v>0</v>
      </c>
    </row>
    <row r="113" spans="1:4" ht="19.95" customHeight="1" x14ac:dyDescent="0.3">
      <c r="A113" s="88" t="s">
        <v>84</v>
      </c>
      <c r="B113" s="85">
        <v>0</v>
      </c>
      <c r="C113" s="85">
        <v>255.5</v>
      </c>
      <c r="D113" s="85">
        <v>0</v>
      </c>
    </row>
    <row r="114" spans="1:4" ht="19.95" customHeight="1" x14ac:dyDescent="0.3">
      <c r="A114" s="89" t="s">
        <v>86</v>
      </c>
      <c r="B114" s="90"/>
      <c r="C114" s="85">
        <v>255.5</v>
      </c>
      <c r="D114" s="90"/>
    </row>
    <row r="115" spans="1:4" ht="19.95" customHeight="1" x14ac:dyDescent="0.3">
      <c r="A115" s="88" t="s">
        <v>90</v>
      </c>
      <c r="B115" s="85">
        <v>0</v>
      </c>
      <c r="C115" s="85">
        <v>3.33</v>
      </c>
      <c r="D115" s="85">
        <v>0</v>
      </c>
    </row>
    <row r="116" spans="1:4" ht="19.95" customHeight="1" x14ac:dyDescent="0.3">
      <c r="A116" s="88" t="s">
        <v>91</v>
      </c>
      <c r="B116" s="85">
        <v>0</v>
      </c>
      <c r="C116" s="85">
        <v>3.33</v>
      </c>
      <c r="D116" s="85">
        <v>0</v>
      </c>
    </row>
    <row r="117" spans="1:4" ht="19.95" customHeight="1" x14ac:dyDescent="0.3">
      <c r="A117" s="89" t="s">
        <v>93</v>
      </c>
      <c r="B117" s="90"/>
      <c r="C117" s="85">
        <v>3.33</v>
      </c>
      <c r="D117" s="90"/>
    </row>
    <row r="118" spans="1:4" ht="19.95" customHeight="1" x14ac:dyDescent="0.3">
      <c r="A118" s="88" t="s">
        <v>94</v>
      </c>
      <c r="B118" s="84">
        <v>15000</v>
      </c>
      <c r="C118" s="84">
        <v>12604.89</v>
      </c>
      <c r="D118" s="85">
        <v>84.03</v>
      </c>
    </row>
    <row r="119" spans="1:4" ht="19.95" customHeight="1" x14ac:dyDescent="0.3">
      <c r="A119" s="88" t="s">
        <v>95</v>
      </c>
      <c r="B119" s="84">
        <v>15000</v>
      </c>
      <c r="C119" s="84">
        <v>12604.89</v>
      </c>
      <c r="D119" s="85">
        <v>84.03</v>
      </c>
    </row>
    <row r="120" spans="1:4" ht="19.95" customHeight="1" x14ac:dyDescent="0.3">
      <c r="A120" s="89" t="s">
        <v>96</v>
      </c>
      <c r="B120" s="90"/>
      <c r="C120" s="84">
        <v>12604.89</v>
      </c>
      <c r="D120" s="90"/>
    </row>
    <row r="121" spans="1:4" ht="19.95" customHeight="1" x14ac:dyDescent="0.3">
      <c r="A121" s="88" t="s">
        <v>98</v>
      </c>
      <c r="B121" s="84">
        <v>1200</v>
      </c>
      <c r="C121" s="84">
        <v>1038.8800000000001</v>
      </c>
      <c r="D121" s="85">
        <v>86.57</v>
      </c>
    </row>
    <row r="122" spans="1:4" ht="19.95" customHeight="1" x14ac:dyDescent="0.3">
      <c r="A122" s="88" t="s">
        <v>99</v>
      </c>
      <c r="B122" s="84">
        <v>1200</v>
      </c>
      <c r="C122" s="84">
        <v>1038.8800000000001</v>
      </c>
      <c r="D122" s="85">
        <v>86.57</v>
      </c>
    </row>
    <row r="123" spans="1:4" ht="19.95" customHeight="1" x14ac:dyDescent="0.3">
      <c r="A123" s="89" t="s">
        <v>100</v>
      </c>
      <c r="B123" s="90"/>
      <c r="C123" s="84">
        <v>1038.8800000000001</v>
      </c>
      <c r="D123" s="90"/>
    </row>
    <row r="124" spans="1:4" ht="19.95" customHeight="1" x14ac:dyDescent="0.3">
      <c r="A124" s="88" t="s">
        <v>102</v>
      </c>
      <c r="B124" s="85">
        <v>0</v>
      </c>
      <c r="C124" s="84">
        <v>2085.96</v>
      </c>
      <c r="D124" s="85">
        <v>0</v>
      </c>
    </row>
    <row r="125" spans="1:4" ht="19.95" customHeight="1" x14ac:dyDescent="0.3">
      <c r="A125" s="88" t="s">
        <v>103</v>
      </c>
      <c r="B125" s="85">
        <v>0</v>
      </c>
      <c r="C125" s="84">
        <v>1345.25</v>
      </c>
      <c r="D125" s="85">
        <v>0</v>
      </c>
    </row>
    <row r="126" spans="1:4" ht="19.95" customHeight="1" x14ac:dyDescent="0.3">
      <c r="A126" s="89" t="s">
        <v>104</v>
      </c>
      <c r="B126" s="90"/>
      <c r="C126" s="85">
        <v>695.25</v>
      </c>
      <c r="D126" s="90"/>
    </row>
    <row r="127" spans="1:4" ht="19.95" customHeight="1" x14ac:dyDescent="0.3">
      <c r="A127" s="89" t="s">
        <v>134</v>
      </c>
      <c r="B127" s="90"/>
      <c r="C127" s="85">
        <v>650</v>
      </c>
      <c r="D127" s="90"/>
    </row>
    <row r="128" spans="1:4" ht="19.95" customHeight="1" x14ac:dyDescent="0.3">
      <c r="A128" s="88" t="s">
        <v>105</v>
      </c>
      <c r="B128" s="85">
        <v>0</v>
      </c>
      <c r="C128" s="85">
        <v>740.71</v>
      </c>
      <c r="D128" s="85">
        <v>0</v>
      </c>
    </row>
    <row r="129" spans="1:4" ht="19.95" customHeight="1" x14ac:dyDescent="0.3">
      <c r="A129" s="89" t="s">
        <v>106</v>
      </c>
      <c r="B129" s="90"/>
      <c r="C129" s="85">
        <v>740.71</v>
      </c>
      <c r="D129" s="90"/>
    </row>
    <row r="130" spans="1:4" ht="19.95" customHeight="1" x14ac:dyDescent="0.3">
      <c r="A130" s="86" t="s">
        <v>122</v>
      </c>
      <c r="B130" s="84">
        <v>170700</v>
      </c>
      <c r="C130" s="84">
        <v>171073.59</v>
      </c>
      <c r="D130" s="85">
        <v>100.22</v>
      </c>
    </row>
    <row r="131" spans="1:4" ht="19.95" customHeight="1" x14ac:dyDescent="0.3">
      <c r="A131" s="87" t="s">
        <v>107</v>
      </c>
      <c r="B131" s="84">
        <v>135700</v>
      </c>
      <c r="C131" s="84">
        <v>134575.98000000001</v>
      </c>
      <c r="D131" s="85">
        <v>99.17</v>
      </c>
    </row>
    <row r="132" spans="1:4" ht="19.95" customHeight="1" x14ac:dyDescent="0.3">
      <c r="A132" s="87" t="s">
        <v>111</v>
      </c>
      <c r="B132" s="84">
        <v>135700</v>
      </c>
      <c r="C132" s="85">
        <v>0</v>
      </c>
      <c r="D132" s="85">
        <v>0</v>
      </c>
    </row>
    <row r="133" spans="1:4" ht="19.95" customHeight="1" x14ac:dyDescent="0.3">
      <c r="A133" s="88" t="s">
        <v>58</v>
      </c>
      <c r="B133" s="84">
        <v>132000</v>
      </c>
      <c r="C133" s="84">
        <v>130918.56</v>
      </c>
      <c r="D133" s="85">
        <v>99.18</v>
      </c>
    </row>
    <row r="134" spans="1:4" ht="19.95" customHeight="1" x14ac:dyDescent="0.3">
      <c r="A134" s="88" t="s">
        <v>59</v>
      </c>
      <c r="B134" s="84">
        <v>108600</v>
      </c>
      <c r="C134" s="84">
        <v>107400.24</v>
      </c>
      <c r="D134" s="85">
        <v>98.9</v>
      </c>
    </row>
    <row r="135" spans="1:4" ht="19.95" customHeight="1" x14ac:dyDescent="0.3">
      <c r="A135" s="89" t="s">
        <v>60</v>
      </c>
      <c r="B135" s="90"/>
      <c r="C135" s="84">
        <v>107400.24</v>
      </c>
      <c r="D135" s="90"/>
    </row>
    <row r="136" spans="1:4" ht="19.95" customHeight="1" x14ac:dyDescent="0.3">
      <c r="A136" s="89" t="s">
        <v>131</v>
      </c>
      <c r="B136" s="90"/>
      <c r="C136" s="90"/>
      <c r="D136" s="90"/>
    </row>
    <row r="137" spans="1:4" ht="19.95" customHeight="1" x14ac:dyDescent="0.3">
      <c r="A137" s="88" t="s">
        <v>61</v>
      </c>
      <c r="B137" s="84">
        <v>5600</v>
      </c>
      <c r="C137" s="84">
        <v>5600</v>
      </c>
      <c r="D137" s="85">
        <v>100</v>
      </c>
    </row>
    <row r="138" spans="1:4" ht="19.95" customHeight="1" x14ac:dyDescent="0.3">
      <c r="A138" s="89" t="s">
        <v>62</v>
      </c>
      <c r="B138" s="90"/>
      <c r="C138" s="84">
        <v>5600</v>
      </c>
      <c r="D138" s="90"/>
    </row>
    <row r="139" spans="1:4" ht="19.95" customHeight="1" x14ac:dyDescent="0.3">
      <c r="A139" s="88" t="s">
        <v>63</v>
      </c>
      <c r="B139" s="84">
        <v>17800</v>
      </c>
      <c r="C139" s="84">
        <v>17918.32</v>
      </c>
      <c r="D139" s="85">
        <v>100.66</v>
      </c>
    </row>
    <row r="140" spans="1:4" ht="19.95" customHeight="1" x14ac:dyDescent="0.3">
      <c r="A140" s="89" t="s">
        <v>64</v>
      </c>
      <c r="B140" s="90"/>
      <c r="C140" s="84">
        <v>17918.32</v>
      </c>
      <c r="D140" s="90"/>
    </row>
    <row r="141" spans="1:4" ht="19.95" customHeight="1" x14ac:dyDescent="0.3">
      <c r="A141" s="88" t="s">
        <v>65</v>
      </c>
      <c r="B141" s="84">
        <v>3700</v>
      </c>
      <c r="C141" s="84">
        <v>3657.42</v>
      </c>
      <c r="D141" s="85">
        <v>98.85</v>
      </c>
    </row>
    <row r="142" spans="1:4" ht="19.95" customHeight="1" x14ac:dyDescent="0.3">
      <c r="A142" s="88" t="s">
        <v>66</v>
      </c>
      <c r="B142" s="84">
        <v>3700</v>
      </c>
      <c r="C142" s="84">
        <v>3657.42</v>
      </c>
      <c r="D142" s="85">
        <v>98.85</v>
      </c>
    </row>
    <row r="143" spans="1:4" ht="19.95" customHeight="1" x14ac:dyDescent="0.3">
      <c r="A143" s="89" t="s">
        <v>68</v>
      </c>
      <c r="B143" s="90"/>
      <c r="C143" s="84">
        <v>3657.42</v>
      </c>
      <c r="D143" s="90"/>
    </row>
    <row r="144" spans="1:4" ht="19.95" customHeight="1" x14ac:dyDescent="0.3">
      <c r="A144" s="87" t="s">
        <v>110</v>
      </c>
      <c r="B144" s="84">
        <v>35000</v>
      </c>
      <c r="C144" s="84">
        <v>36497.61</v>
      </c>
      <c r="D144" s="85">
        <v>104.28</v>
      </c>
    </row>
    <row r="145" spans="1:4" ht="19.95" customHeight="1" x14ac:dyDescent="0.3">
      <c r="A145" s="87" t="s">
        <v>111</v>
      </c>
      <c r="B145" s="84">
        <v>34500</v>
      </c>
      <c r="C145" s="85">
        <v>0</v>
      </c>
      <c r="D145" s="85">
        <v>0</v>
      </c>
    </row>
    <row r="146" spans="1:4" ht="19.95" customHeight="1" x14ac:dyDescent="0.3">
      <c r="A146" s="88" t="s">
        <v>65</v>
      </c>
      <c r="B146" s="84">
        <v>34500</v>
      </c>
      <c r="C146" s="84">
        <v>36497.61</v>
      </c>
      <c r="D146" s="85">
        <v>105.79</v>
      </c>
    </row>
    <row r="147" spans="1:4" ht="19.95" customHeight="1" x14ac:dyDescent="0.3">
      <c r="A147" s="88" t="s">
        <v>70</v>
      </c>
      <c r="B147" s="84">
        <v>32400</v>
      </c>
      <c r="C147" s="84">
        <v>35587.57</v>
      </c>
      <c r="D147" s="85">
        <v>109.84</v>
      </c>
    </row>
    <row r="148" spans="1:4" ht="19.95" customHeight="1" x14ac:dyDescent="0.3">
      <c r="A148" s="89" t="s">
        <v>71</v>
      </c>
      <c r="B148" s="90"/>
      <c r="C148" s="85">
        <v>868.84</v>
      </c>
      <c r="D148" s="90"/>
    </row>
    <row r="149" spans="1:4" ht="19.95" customHeight="1" x14ac:dyDescent="0.3">
      <c r="A149" s="89" t="s">
        <v>72</v>
      </c>
      <c r="B149" s="90"/>
      <c r="C149" s="84">
        <v>33959.89</v>
      </c>
      <c r="D149" s="90"/>
    </row>
    <row r="150" spans="1:4" ht="19.95" customHeight="1" x14ac:dyDescent="0.3">
      <c r="A150" s="89" t="s">
        <v>73</v>
      </c>
      <c r="B150" s="90"/>
      <c r="C150" s="85">
        <v>602</v>
      </c>
      <c r="D150" s="90"/>
    </row>
    <row r="151" spans="1:4" ht="19.95" customHeight="1" x14ac:dyDescent="0.3">
      <c r="A151" s="89" t="s">
        <v>75</v>
      </c>
      <c r="B151" s="90"/>
      <c r="C151" s="85">
        <v>156.84</v>
      </c>
      <c r="D151" s="90"/>
    </row>
    <row r="152" spans="1:4" ht="19.95" customHeight="1" x14ac:dyDescent="0.3">
      <c r="A152" s="88" t="s">
        <v>77</v>
      </c>
      <c r="B152" s="84">
        <v>2100</v>
      </c>
      <c r="C152" s="85">
        <v>910.04</v>
      </c>
      <c r="D152" s="85">
        <v>43.34</v>
      </c>
    </row>
    <row r="153" spans="1:4" ht="19.95" customHeight="1" x14ac:dyDescent="0.3">
      <c r="A153" s="89" t="s">
        <v>79</v>
      </c>
      <c r="B153" s="90"/>
      <c r="C153" s="85">
        <v>275.24</v>
      </c>
      <c r="D153" s="90"/>
    </row>
    <row r="154" spans="1:4" ht="19.95" customHeight="1" x14ac:dyDescent="0.3">
      <c r="A154" s="89" t="s">
        <v>80</v>
      </c>
      <c r="B154" s="90"/>
      <c r="C154" s="85">
        <v>250</v>
      </c>
      <c r="D154" s="90"/>
    </row>
    <row r="155" spans="1:4" ht="19.95" customHeight="1" x14ac:dyDescent="0.3">
      <c r="A155" s="89" t="s">
        <v>81</v>
      </c>
      <c r="B155" s="90"/>
      <c r="C155" s="85">
        <v>384.8</v>
      </c>
      <c r="D155" s="90"/>
    </row>
    <row r="156" spans="1:4" ht="19.95" customHeight="1" x14ac:dyDescent="0.3">
      <c r="A156" s="87" t="s">
        <v>101</v>
      </c>
      <c r="B156" s="85">
        <v>500</v>
      </c>
      <c r="C156" s="85">
        <v>0</v>
      </c>
      <c r="D156" s="85">
        <v>0</v>
      </c>
    </row>
    <row r="157" spans="1:4" ht="19.95" customHeight="1" x14ac:dyDescent="0.3">
      <c r="A157" s="88" t="s">
        <v>102</v>
      </c>
      <c r="B157" s="85">
        <v>500</v>
      </c>
      <c r="C157" s="85">
        <v>0</v>
      </c>
      <c r="D157" s="85">
        <v>0</v>
      </c>
    </row>
    <row r="158" spans="1:4" ht="19.95" customHeight="1" x14ac:dyDescent="0.3">
      <c r="A158" s="88" t="s">
        <v>103</v>
      </c>
      <c r="B158" s="85">
        <v>500</v>
      </c>
      <c r="C158" s="85">
        <v>0</v>
      </c>
      <c r="D158" s="85">
        <v>0</v>
      </c>
    </row>
    <row r="159" spans="1:4" ht="19.95" customHeight="1" x14ac:dyDescent="0.3">
      <c r="A159" s="86" t="s">
        <v>123</v>
      </c>
      <c r="B159" s="84">
        <v>183210</v>
      </c>
      <c r="C159" s="84">
        <v>183081.53</v>
      </c>
      <c r="D159" s="85">
        <v>99.93</v>
      </c>
    </row>
    <row r="160" spans="1:4" ht="19.95" customHeight="1" x14ac:dyDescent="0.3">
      <c r="A160" s="87" t="s">
        <v>107</v>
      </c>
      <c r="B160" s="84">
        <v>183210</v>
      </c>
      <c r="C160" s="84">
        <v>183081.53</v>
      </c>
      <c r="D160" s="85">
        <v>99.93</v>
      </c>
    </row>
    <row r="161" spans="1:4" ht="19.95" customHeight="1" x14ac:dyDescent="0.3">
      <c r="A161" s="87" t="s">
        <v>111</v>
      </c>
      <c r="B161" s="84">
        <v>183210</v>
      </c>
      <c r="C161" s="85">
        <v>0</v>
      </c>
      <c r="D161" s="85">
        <v>0</v>
      </c>
    </row>
    <row r="162" spans="1:4" ht="19.95" customHeight="1" x14ac:dyDescent="0.3">
      <c r="A162" s="88" t="s">
        <v>65</v>
      </c>
      <c r="B162" s="84">
        <v>183210</v>
      </c>
      <c r="C162" s="84">
        <v>183081.53</v>
      </c>
      <c r="D162" s="85">
        <v>99.93</v>
      </c>
    </row>
    <row r="163" spans="1:4" ht="19.95" customHeight="1" x14ac:dyDescent="0.3">
      <c r="A163" s="88" t="s">
        <v>77</v>
      </c>
      <c r="B163" s="84">
        <v>183210</v>
      </c>
      <c r="C163" s="84">
        <v>183081.53</v>
      </c>
      <c r="D163" s="85">
        <v>99.93</v>
      </c>
    </row>
    <row r="164" spans="1:4" ht="19.95" customHeight="1" x14ac:dyDescent="0.3">
      <c r="A164" s="89" t="s">
        <v>79</v>
      </c>
      <c r="B164" s="90"/>
      <c r="C164" s="84">
        <v>179831.53</v>
      </c>
      <c r="D164" s="90"/>
    </row>
    <row r="165" spans="1:4" ht="19.95" customHeight="1" x14ac:dyDescent="0.3">
      <c r="A165" s="89" t="s">
        <v>132</v>
      </c>
      <c r="B165" s="90"/>
      <c r="C165" s="84">
        <v>3250</v>
      </c>
      <c r="D165" s="90"/>
    </row>
    <row r="166" spans="1:4" ht="19.95" customHeight="1" x14ac:dyDescent="0.3">
      <c r="A166" s="86" t="s">
        <v>124</v>
      </c>
      <c r="B166" s="84">
        <v>110697</v>
      </c>
      <c r="C166" s="84">
        <v>110168.01</v>
      </c>
      <c r="D166" s="85">
        <v>99.52</v>
      </c>
    </row>
    <row r="167" spans="1:4" ht="19.95" customHeight="1" x14ac:dyDescent="0.3">
      <c r="A167" s="87" t="s">
        <v>107</v>
      </c>
      <c r="B167" s="84">
        <v>70989</v>
      </c>
      <c r="C167" s="84">
        <v>70460.05</v>
      </c>
      <c r="D167" s="85">
        <v>99.25</v>
      </c>
    </row>
    <row r="168" spans="1:4" ht="19.95" customHeight="1" x14ac:dyDescent="0.3">
      <c r="A168" s="87" t="s">
        <v>111</v>
      </c>
      <c r="B168" s="84">
        <v>70989</v>
      </c>
      <c r="C168" s="85">
        <v>0</v>
      </c>
      <c r="D168" s="85">
        <v>0</v>
      </c>
    </row>
    <row r="169" spans="1:4" ht="19.95" customHeight="1" x14ac:dyDescent="0.3">
      <c r="A169" s="88" t="s">
        <v>58</v>
      </c>
      <c r="B169" s="84">
        <v>68089</v>
      </c>
      <c r="C169" s="84">
        <v>67621.61</v>
      </c>
      <c r="D169" s="85">
        <v>99.31</v>
      </c>
    </row>
    <row r="170" spans="1:4" ht="19.95" customHeight="1" x14ac:dyDescent="0.3">
      <c r="A170" s="88" t="s">
        <v>59</v>
      </c>
      <c r="B170" s="84">
        <v>50389</v>
      </c>
      <c r="C170" s="84">
        <v>51460.7</v>
      </c>
      <c r="D170" s="85">
        <v>102.13</v>
      </c>
    </row>
    <row r="171" spans="1:4" ht="19.95" customHeight="1" x14ac:dyDescent="0.3">
      <c r="A171" s="89" t="s">
        <v>60</v>
      </c>
      <c r="B171" s="90"/>
      <c r="C171" s="84">
        <v>51460.7</v>
      </c>
      <c r="D171" s="90"/>
    </row>
    <row r="172" spans="1:4" ht="19.95" customHeight="1" x14ac:dyDescent="0.3">
      <c r="A172" s="88" t="s">
        <v>61</v>
      </c>
      <c r="B172" s="84">
        <v>9500</v>
      </c>
      <c r="C172" s="84">
        <v>9500</v>
      </c>
      <c r="D172" s="85">
        <v>100</v>
      </c>
    </row>
    <row r="173" spans="1:4" ht="19.95" customHeight="1" x14ac:dyDescent="0.3">
      <c r="A173" s="89" t="s">
        <v>62</v>
      </c>
      <c r="B173" s="90"/>
      <c r="C173" s="84">
        <v>9500</v>
      </c>
      <c r="D173" s="90"/>
    </row>
    <row r="174" spans="1:4" ht="19.95" customHeight="1" x14ac:dyDescent="0.3">
      <c r="A174" s="88" t="s">
        <v>63</v>
      </c>
      <c r="B174" s="84">
        <v>8200</v>
      </c>
      <c r="C174" s="84">
        <v>6660.91</v>
      </c>
      <c r="D174" s="85">
        <v>81.23</v>
      </c>
    </row>
    <row r="175" spans="1:4" ht="19.95" customHeight="1" x14ac:dyDescent="0.3">
      <c r="A175" s="89" t="s">
        <v>64</v>
      </c>
      <c r="B175" s="90"/>
      <c r="C175" s="84">
        <v>6660.91</v>
      </c>
      <c r="D175" s="90"/>
    </row>
    <row r="176" spans="1:4" ht="19.95" customHeight="1" x14ac:dyDescent="0.3">
      <c r="A176" s="88" t="s">
        <v>65</v>
      </c>
      <c r="B176" s="84">
        <v>2900</v>
      </c>
      <c r="C176" s="84">
        <v>2838.44</v>
      </c>
      <c r="D176" s="85">
        <v>97.88</v>
      </c>
    </row>
    <row r="177" spans="1:4" ht="19.95" customHeight="1" x14ac:dyDescent="0.3">
      <c r="A177" s="88" t="s">
        <v>66</v>
      </c>
      <c r="B177" s="84">
        <v>2900</v>
      </c>
      <c r="C177" s="84">
        <v>2838.44</v>
      </c>
      <c r="D177" s="85">
        <v>97.88</v>
      </c>
    </row>
    <row r="178" spans="1:4" ht="19.95" customHeight="1" x14ac:dyDescent="0.3">
      <c r="A178" s="89" t="s">
        <v>68</v>
      </c>
      <c r="B178" s="90"/>
      <c r="C178" s="84">
        <v>2838.44</v>
      </c>
      <c r="D178" s="90"/>
    </row>
    <row r="179" spans="1:4" ht="19.95" customHeight="1" x14ac:dyDescent="0.3">
      <c r="A179" s="87" t="s">
        <v>115</v>
      </c>
      <c r="B179" s="84">
        <v>39708</v>
      </c>
      <c r="C179" s="84">
        <v>39707.96</v>
      </c>
      <c r="D179" s="85">
        <v>100</v>
      </c>
    </row>
    <row r="180" spans="1:4" ht="19.95" customHeight="1" x14ac:dyDescent="0.3">
      <c r="A180" s="87" t="s">
        <v>111</v>
      </c>
      <c r="B180" s="84">
        <v>39708</v>
      </c>
      <c r="C180" s="85">
        <v>0</v>
      </c>
      <c r="D180" s="85">
        <v>0</v>
      </c>
    </row>
    <row r="181" spans="1:4" ht="19.95" customHeight="1" x14ac:dyDescent="0.3">
      <c r="A181" s="88" t="s">
        <v>58</v>
      </c>
      <c r="B181" s="84">
        <v>39708</v>
      </c>
      <c r="C181" s="84">
        <v>39707.96</v>
      </c>
      <c r="D181" s="85">
        <v>100</v>
      </c>
    </row>
    <row r="182" spans="1:4" ht="19.95" customHeight="1" x14ac:dyDescent="0.3">
      <c r="A182" s="88" t="s">
        <v>59</v>
      </c>
      <c r="B182" s="84">
        <v>33911</v>
      </c>
      <c r="C182" s="84">
        <v>32513.17</v>
      </c>
      <c r="D182" s="85">
        <v>95.88</v>
      </c>
    </row>
    <row r="183" spans="1:4" ht="19.95" customHeight="1" x14ac:dyDescent="0.3">
      <c r="A183" s="89" t="s">
        <v>60</v>
      </c>
      <c r="B183" s="90"/>
      <c r="C183" s="84">
        <v>32513.17</v>
      </c>
      <c r="D183" s="90"/>
    </row>
    <row r="184" spans="1:4" ht="19.95" customHeight="1" x14ac:dyDescent="0.3">
      <c r="A184" s="88" t="s">
        <v>63</v>
      </c>
      <c r="B184" s="84">
        <v>5797</v>
      </c>
      <c r="C184" s="84">
        <v>7194.79</v>
      </c>
      <c r="D184" s="85">
        <v>124.11</v>
      </c>
    </row>
    <row r="185" spans="1:4" ht="19.95" customHeight="1" x14ac:dyDescent="0.3">
      <c r="A185" s="89" t="s">
        <v>64</v>
      </c>
      <c r="B185" s="90"/>
      <c r="C185" s="84">
        <v>7194.79</v>
      </c>
      <c r="D185" s="90"/>
    </row>
    <row r="186" spans="1:4" ht="19.95" customHeight="1" x14ac:dyDescent="0.3">
      <c r="A186" s="88" t="s">
        <v>65</v>
      </c>
      <c r="B186" s="85">
        <v>0</v>
      </c>
      <c r="C186" s="85">
        <v>0</v>
      </c>
      <c r="D186" s="85">
        <v>0</v>
      </c>
    </row>
    <row r="187" spans="1:4" ht="19.95" customHeight="1" x14ac:dyDescent="0.3">
      <c r="A187" s="88" t="s">
        <v>66</v>
      </c>
      <c r="B187" s="85">
        <v>0</v>
      </c>
      <c r="C187" s="85">
        <v>0</v>
      </c>
      <c r="D187" s="85">
        <v>0</v>
      </c>
    </row>
    <row r="188" spans="1:4" ht="19.95" customHeight="1" x14ac:dyDescent="0.3">
      <c r="A188" s="89" t="s">
        <v>68</v>
      </c>
      <c r="B188" s="90"/>
      <c r="C188" s="90"/>
      <c r="D188" s="90"/>
    </row>
    <row r="189" spans="1:4" ht="19.95" customHeight="1" x14ac:dyDescent="0.3">
      <c r="A189" s="86" t="s">
        <v>156</v>
      </c>
      <c r="B189" s="84">
        <v>9700</v>
      </c>
      <c r="C189" s="84">
        <v>10131</v>
      </c>
      <c r="D189" s="85">
        <v>104.44</v>
      </c>
    </row>
    <row r="190" spans="1:4" ht="19.95" customHeight="1" x14ac:dyDescent="0.3">
      <c r="A190" s="87" t="s">
        <v>107</v>
      </c>
      <c r="B190" s="84">
        <v>2700</v>
      </c>
      <c r="C190" s="84">
        <v>2672.47</v>
      </c>
      <c r="D190" s="85">
        <v>98.98</v>
      </c>
    </row>
    <row r="191" spans="1:4" ht="19.95" customHeight="1" x14ac:dyDescent="0.3">
      <c r="A191" s="87" t="s">
        <v>111</v>
      </c>
      <c r="B191" s="84">
        <v>2700</v>
      </c>
      <c r="C191" s="85">
        <v>0</v>
      </c>
      <c r="D191" s="85">
        <v>0</v>
      </c>
    </row>
    <row r="192" spans="1:4" ht="19.95" customHeight="1" x14ac:dyDescent="0.3">
      <c r="A192" s="88" t="s">
        <v>65</v>
      </c>
      <c r="B192" s="84">
        <v>2700</v>
      </c>
      <c r="C192" s="84">
        <v>2672.47</v>
      </c>
      <c r="D192" s="85">
        <v>98.98</v>
      </c>
    </row>
    <row r="193" spans="1:4" ht="19.95" customHeight="1" x14ac:dyDescent="0.3">
      <c r="A193" s="88" t="s">
        <v>77</v>
      </c>
      <c r="B193" s="84">
        <v>2700</v>
      </c>
      <c r="C193" s="84">
        <v>2672.47</v>
      </c>
      <c r="D193" s="85">
        <v>98.98</v>
      </c>
    </row>
    <row r="194" spans="1:4" ht="19.95" customHeight="1" x14ac:dyDescent="0.3">
      <c r="A194" s="89" t="s">
        <v>132</v>
      </c>
      <c r="B194" s="90"/>
      <c r="C194" s="84">
        <v>2672.47</v>
      </c>
      <c r="D194" s="90"/>
    </row>
    <row r="195" spans="1:4" ht="19.95" customHeight="1" x14ac:dyDescent="0.3">
      <c r="A195" s="87" t="s">
        <v>110</v>
      </c>
      <c r="B195" s="84">
        <v>7000</v>
      </c>
      <c r="C195" s="84">
        <v>7458.53</v>
      </c>
      <c r="D195" s="85">
        <v>106.55</v>
      </c>
    </row>
    <row r="196" spans="1:4" ht="19.95" customHeight="1" x14ac:dyDescent="0.3">
      <c r="A196" s="87" t="s">
        <v>111</v>
      </c>
      <c r="B196" s="84">
        <v>7000</v>
      </c>
      <c r="C196" s="85">
        <v>0</v>
      </c>
      <c r="D196" s="85">
        <v>0</v>
      </c>
    </row>
    <row r="197" spans="1:4" ht="19.95" customHeight="1" x14ac:dyDescent="0.3">
      <c r="A197" s="88" t="s">
        <v>65</v>
      </c>
      <c r="B197" s="84">
        <v>7000</v>
      </c>
      <c r="C197" s="84">
        <v>7458.53</v>
      </c>
      <c r="D197" s="85">
        <v>106.55</v>
      </c>
    </row>
    <row r="198" spans="1:4" ht="19.95" customHeight="1" x14ac:dyDescent="0.3">
      <c r="A198" s="88" t="s">
        <v>77</v>
      </c>
      <c r="B198" s="84">
        <v>7000</v>
      </c>
      <c r="C198" s="84">
        <v>7458.53</v>
      </c>
      <c r="D198" s="85">
        <v>106.55</v>
      </c>
    </row>
    <row r="199" spans="1:4" ht="19.95" customHeight="1" x14ac:dyDescent="0.3">
      <c r="A199" s="89" t="s">
        <v>132</v>
      </c>
      <c r="B199" s="90"/>
      <c r="C199" s="84">
        <v>7458.53</v>
      </c>
      <c r="D199" s="90"/>
    </row>
    <row r="200" spans="1:4" ht="19.95" customHeight="1" x14ac:dyDescent="0.3">
      <c r="A200" s="86" t="s">
        <v>125</v>
      </c>
      <c r="B200" s="84">
        <v>31600</v>
      </c>
      <c r="C200" s="84">
        <v>31554.2</v>
      </c>
      <c r="D200" s="85">
        <v>99.86</v>
      </c>
    </row>
    <row r="201" spans="1:4" ht="19.95" customHeight="1" x14ac:dyDescent="0.3">
      <c r="A201" s="87" t="s">
        <v>110</v>
      </c>
      <c r="B201" s="84">
        <v>31600</v>
      </c>
      <c r="C201" s="84">
        <v>31554.2</v>
      </c>
      <c r="D201" s="85">
        <v>99.86</v>
      </c>
    </row>
    <row r="202" spans="1:4" ht="19.95" customHeight="1" x14ac:dyDescent="0.3">
      <c r="A202" s="87" t="s">
        <v>101</v>
      </c>
      <c r="B202" s="84">
        <v>31600</v>
      </c>
      <c r="C202" s="85">
        <v>0</v>
      </c>
      <c r="D202" s="85">
        <v>0</v>
      </c>
    </row>
    <row r="203" spans="1:4" ht="19.95" customHeight="1" x14ac:dyDescent="0.3">
      <c r="A203" s="88" t="s">
        <v>102</v>
      </c>
      <c r="B203" s="84">
        <v>31600</v>
      </c>
      <c r="C203" s="84">
        <v>31554.2</v>
      </c>
      <c r="D203" s="85">
        <v>99.86</v>
      </c>
    </row>
    <row r="204" spans="1:4" ht="19.95" customHeight="1" x14ac:dyDescent="0.3">
      <c r="A204" s="88" t="s">
        <v>105</v>
      </c>
      <c r="B204" s="84">
        <v>31600</v>
      </c>
      <c r="C204" s="84">
        <v>31554.2</v>
      </c>
      <c r="D204" s="85">
        <v>99.86</v>
      </c>
    </row>
    <row r="205" spans="1:4" ht="19.95" customHeight="1" x14ac:dyDescent="0.3">
      <c r="A205" s="89" t="s">
        <v>106</v>
      </c>
      <c r="B205" s="90"/>
      <c r="C205" s="84">
        <v>31554.2</v>
      </c>
      <c r="D205" s="90"/>
    </row>
    <row r="206" spans="1:4" ht="19.95" customHeight="1" x14ac:dyDescent="0.3">
      <c r="A206" s="86" t="s">
        <v>126</v>
      </c>
      <c r="B206" s="84">
        <v>3100</v>
      </c>
      <c r="C206" s="84">
        <v>2900.11</v>
      </c>
      <c r="D206" s="85">
        <v>93.55</v>
      </c>
    </row>
    <row r="207" spans="1:4" ht="19.95" customHeight="1" x14ac:dyDescent="0.3">
      <c r="A207" s="87" t="s">
        <v>114</v>
      </c>
      <c r="B207" s="85">
        <v>200</v>
      </c>
      <c r="C207" s="85">
        <v>138.12</v>
      </c>
      <c r="D207" s="85">
        <v>69.06</v>
      </c>
    </row>
    <row r="208" spans="1:4" ht="19.95" customHeight="1" x14ac:dyDescent="0.3">
      <c r="A208" s="87" t="s">
        <v>111</v>
      </c>
      <c r="B208" s="85">
        <v>200</v>
      </c>
      <c r="C208" s="85">
        <v>0</v>
      </c>
      <c r="D208" s="85">
        <v>0</v>
      </c>
    </row>
    <row r="209" spans="1:4" ht="19.95" customHeight="1" x14ac:dyDescent="0.3">
      <c r="A209" s="88" t="s">
        <v>65</v>
      </c>
      <c r="B209" s="85">
        <v>200</v>
      </c>
      <c r="C209" s="85">
        <v>138.12</v>
      </c>
      <c r="D209" s="85">
        <v>69.06</v>
      </c>
    </row>
    <row r="210" spans="1:4" ht="19.95" customHeight="1" x14ac:dyDescent="0.3">
      <c r="A210" s="88" t="s">
        <v>70</v>
      </c>
      <c r="B210" s="85">
        <v>200</v>
      </c>
      <c r="C210" s="85">
        <v>138.12</v>
      </c>
      <c r="D210" s="85">
        <v>69.06</v>
      </c>
    </row>
    <row r="211" spans="1:4" ht="19.95" customHeight="1" x14ac:dyDescent="0.3">
      <c r="A211" s="89" t="s">
        <v>72</v>
      </c>
      <c r="B211" s="90"/>
      <c r="C211" s="85">
        <v>138.12</v>
      </c>
      <c r="D211" s="90"/>
    </row>
    <row r="212" spans="1:4" ht="19.95" customHeight="1" x14ac:dyDescent="0.3">
      <c r="A212" s="87" t="s">
        <v>115</v>
      </c>
      <c r="B212" s="84">
        <v>2900</v>
      </c>
      <c r="C212" s="84">
        <v>2761.99</v>
      </c>
      <c r="D212" s="85">
        <v>95.24</v>
      </c>
    </row>
    <row r="213" spans="1:4" ht="19.95" customHeight="1" x14ac:dyDescent="0.3">
      <c r="A213" s="87" t="s">
        <v>111</v>
      </c>
      <c r="B213" s="84">
        <v>2900</v>
      </c>
      <c r="C213" s="85">
        <v>0</v>
      </c>
      <c r="D213" s="85">
        <v>0</v>
      </c>
    </row>
    <row r="214" spans="1:4" ht="19.95" customHeight="1" x14ac:dyDescent="0.3">
      <c r="A214" s="88" t="s">
        <v>65</v>
      </c>
      <c r="B214" s="84">
        <v>2900</v>
      </c>
      <c r="C214" s="84">
        <v>2761.99</v>
      </c>
      <c r="D214" s="85">
        <v>95.24</v>
      </c>
    </row>
    <row r="215" spans="1:4" ht="19.95" customHeight="1" x14ac:dyDescent="0.3">
      <c r="A215" s="88" t="s">
        <v>70</v>
      </c>
      <c r="B215" s="84">
        <v>2900</v>
      </c>
      <c r="C215" s="84">
        <v>2761.99</v>
      </c>
      <c r="D215" s="85">
        <v>95.24</v>
      </c>
    </row>
    <row r="216" spans="1:4" ht="19.95" customHeight="1" x14ac:dyDescent="0.3">
      <c r="A216" s="89" t="s">
        <v>72</v>
      </c>
      <c r="B216" s="90"/>
      <c r="C216" s="84">
        <v>2761.99</v>
      </c>
      <c r="D216" s="90"/>
    </row>
    <row r="217" spans="1:4" ht="19.95" customHeight="1" x14ac:dyDescent="0.3">
      <c r="A217" s="86" t="s">
        <v>157</v>
      </c>
      <c r="B217" s="84">
        <v>99540</v>
      </c>
      <c r="C217" s="84">
        <v>81340.149999999994</v>
      </c>
      <c r="D217" s="85">
        <v>81.72</v>
      </c>
    </row>
    <row r="218" spans="1:4" ht="19.95" customHeight="1" x14ac:dyDescent="0.3">
      <c r="A218" s="87" t="s">
        <v>110</v>
      </c>
      <c r="B218" s="84">
        <v>99540</v>
      </c>
      <c r="C218" s="84">
        <v>81340.149999999994</v>
      </c>
      <c r="D218" s="85">
        <v>81.72</v>
      </c>
    </row>
    <row r="219" spans="1:4" ht="19.95" customHeight="1" x14ac:dyDescent="0.3">
      <c r="A219" s="87" t="s">
        <v>111</v>
      </c>
      <c r="B219" s="84">
        <v>99540</v>
      </c>
      <c r="C219" s="85">
        <v>0</v>
      </c>
      <c r="D219" s="85">
        <v>0</v>
      </c>
    </row>
    <row r="220" spans="1:4" ht="19.95" customHeight="1" x14ac:dyDescent="0.3">
      <c r="A220" s="88" t="s">
        <v>65</v>
      </c>
      <c r="B220" s="84">
        <v>99540</v>
      </c>
      <c r="C220" s="84">
        <v>81340.149999999994</v>
      </c>
      <c r="D220" s="85">
        <v>81.72</v>
      </c>
    </row>
    <row r="221" spans="1:4" ht="19.95" customHeight="1" x14ac:dyDescent="0.3">
      <c r="A221" s="88" t="s">
        <v>70</v>
      </c>
      <c r="B221" s="84">
        <v>99540</v>
      </c>
      <c r="C221" s="84">
        <v>81340.149999999994</v>
      </c>
      <c r="D221" s="85">
        <v>81.72</v>
      </c>
    </row>
    <row r="222" spans="1:4" ht="19.95" customHeight="1" x14ac:dyDescent="0.3">
      <c r="A222" s="89" t="s">
        <v>72</v>
      </c>
      <c r="B222" s="90"/>
      <c r="C222" s="84">
        <v>81340.149999999994</v>
      </c>
      <c r="D222" s="90"/>
    </row>
    <row r="223" spans="1:4" ht="19.95" customHeight="1" x14ac:dyDescent="0.3">
      <c r="A223" s="83" t="s">
        <v>127</v>
      </c>
      <c r="B223" s="84">
        <v>26400</v>
      </c>
      <c r="C223" s="84">
        <v>26400.400000000001</v>
      </c>
      <c r="D223" s="85">
        <v>100</v>
      </c>
    </row>
    <row r="224" spans="1:4" ht="19.95" customHeight="1" x14ac:dyDescent="0.3">
      <c r="A224" s="86" t="s">
        <v>128</v>
      </c>
      <c r="B224" s="84">
        <v>26400</v>
      </c>
      <c r="C224" s="84">
        <v>26400.400000000001</v>
      </c>
      <c r="D224" s="85">
        <v>100</v>
      </c>
    </row>
    <row r="225" spans="1:4" ht="19.95" customHeight="1" x14ac:dyDescent="0.3">
      <c r="A225" s="87" t="s">
        <v>113</v>
      </c>
      <c r="B225" s="84">
        <v>26400</v>
      </c>
      <c r="C225" s="84">
        <v>26400.400000000001</v>
      </c>
      <c r="D225" s="85">
        <v>100</v>
      </c>
    </row>
    <row r="226" spans="1:4" ht="19.95" customHeight="1" x14ac:dyDescent="0.3">
      <c r="A226" s="87" t="s">
        <v>101</v>
      </c>
      <c r="B226" s="84">
        <v>26400</v>
      </c>
      <c r="C226" s="85">
        <v>0</v>
      </c>
      <c r="D226" s="85">
        <v>0</v>
      </c>
    </row>
    <row r="227" spans="1:4" ht="19.95" customHeight="1" x14ac:dyDescent="0.3">
      <c r="A227" s="88" t="s">
        <v>102</v>
      </c>
      <c r="B227" s="84">
        <v>26400</v>
      </c>
      <c r="C227" s="84">
        <v>26400.400000000001</v>
      </c>
      <c r="D227" s="85">
        <v>100</v>
      </c>
    </row>
    <row r="228" spans="1:4" ht="19.95" customHeight="1" x14ac:dyDescent="0.3">
      <c r="A228" s="88" t="s">
        <v>103</v>
      </c>
      <c r="B228" s="84">
        <v>23400</v>
      </c>
      <c r="C228" s="84">
        <v>23400.93</v>
      </c>
      <c r="D228" s="85">
        <v>100</v>
      </c>
    </row>
    <row r="229" spans="1:4" ht="19.95" customHeight="1" x14ac:dyDescent="0.3">
      <c r="A229" s="89" t="s">
        <v>104</v>
      </c>
      <c r="B229" s="90"/>
      <c r="C229" s="84">
        <v>2851.67</v>
      </c>
      <c r="D229" s="90"/>
    </row>
    <row r="230" spans="1:4" ht="19.95" customHeight="1" x14ac:dyDescent="0.3">
      <c r="A230" s="89" t="s">
        <v>150</v>
      </c>
      <c r="B230" s="90"/>
      <c r="C230" s="84">
        <v>20549.259999999998</v>
      </c>
      <c r="D230" s="90"/>
    </row>
    <row r="231" spans="1:4" ht="19.95" customHeight="1" x14ac:dyDescent="0.3">
      <c r="A231" s="88" t="s">
        <v>105</v>
      </c>
      <c r="B231" s="84">
        <v>3000</v>
      </c>
      <c r="C231" s="84">
        <v>2999.47</v>
      </c>
      <c r="D231" s="85">
        <v>99.98</v>
      </c>
    </row>
    <row r="232" spans="1:4" ht="19.95" customHeight="1" x14ac:dyDescent="0.3">
      <c r="A232" s="89" t="s">
        <v>106</v>
      </c>
      <c r="B232" s="90"/>
      <c r="C232" s="84">
        <v>2999.47</v>
      </c>
      <c r="D232" s="90"/>
    </row>
    <row r="233" spans="1:4" ht="19.95" customHeight="1" x14ac:dyDescent="0.3">
      <c r="A233" s="83" t="s">
        <v>158</v>
      </c>
      <c r="B233" s="90"/>
      <c r="C233" s="84">
        <v>1103.03</v>
      </c>
      <c r="D233" s="90"/>
    </row>
    <row r="234" spans="1:4" ht="19.95" customHeight="1" x14ac:dyDescent="0.3">
      <c r="A234" s="86" t="s">
        <v>159</v>
      </c>
      <c r="B234" s="90"/>
      <c r="C234" s="84">
        <v>1103.03</v>
      </c>
      <c r="D234" s="90"/>
    </row>
    <row r="235" spans="1:4" ht="19.95" customHeight="1" x14ac:dyDescent="0.3">
      <c r="A235" s="87" t="s">
        <v>110</v>
      </c>
      <c r="B235" s="90"/>
      <c r="C235" s="84">
        <v>1103.03</v>
      </c>
      <c r="D235" s="90"/>
    </row>
    <row r="236" spans="1:4" ht="19.95" customHeight="1" x14ac:dyDescent="0.3">
      <c r="A236" s="88" t="s">
        <v>65</v>
      </c>
      <c r="B236" s="85">
        <v>0</v>
      </c>
      <c r="C236" s="84">
        <v>1103.03</v>
      </c>
      <c r="D236" s="85">
        <v>0</v>
      </c>
    </row>
    <row r="237" spans="1:4" ht="19.95" customHeight="1" x14ac:dyDescent="0.3">
      <c r="A237" s="88" t="s">
        <v>70</v>
      </c>
      <c r="B237" s="85">
        <v>0</v>
      </c>
      <c r="C237" s="84">
        <v>1103.03</v>
      </c>
      <c r="D237" s="85">
        <v>0</v>
      </c>
    </row>
    <row r="238" spans="1:4" ht="19.95" customHeight="1" x14ac:dyDescent="0.3">
      <c r="A238" s="89" t="s">
        <v>71</v>
      </c>
      <c r="B238" s="90"/>
      <c r="C238" s="85">
        <v>824.13</v>
      </c>
      <c r="D238" s="90"/>
    </row>
    <row r="239" spans="1:4" ht="19.95" customHeight="1" x14ac:dyDescent="0.3">
      <c r="A239" s="89" t="s">
        <v>75</v>
      </c>
      <c r="B239" s="90"/>
      <c r="C239" s="85">
        <v>278.89999999999998</v>
      </c>
      <c r="D239" s="90"/>
    </row>
    <row r="240" spans="1:4" ht="19.95" customHeight="1" x14ac:dyDescent="0.3">
      <c r="A240" s="83" t="s">
        <v>160</v>
      </c>
      <c r="B240" s="84">
        <v>118600</v>
      </c>
      <c r="C240" s="84">
        <v>116253.87</v>
      </c>
      <c r="D240" s="85">
        <v>98.02</v>
      </c>
    </row>
    <row r="241" spans="1:4" ht="19.95" customHeight="1" x14ac:dyDescent="0.3">
      <c r="A241" s="86" t="s">
        <v>161</v>
      </c>
      <c r="B241" s="84">
        <v>118600</v>
      </c>
      <c r="C241" s="84">
        <v>116253.87</v>
      </c>
      <c r="D241" s="85">
        <v>98.02</v>
      </c>
    </row>
    <row r="242" spans="1:4" ht="19.95" customHeight="1" x14ac:dyDescent="0.3">
      <c r="A242" s="87" t="s">
        <v>107</v>
      </c>
      <c r="B242" s="84">
        <v>114100</v>
      </c>
      <c r="C242" s="84">
        <v>113205.27</v>
      </c>
      <c r="D242" s="85">
        <v>99.22</v>
      </c>
    </row>
    <row r="243" spans="1:4" ht="19.95" customHeight="1" x14ac:dyDescent="0.3">
      <c r="A243" s="87" t="s">
        <v>111</v>
      </c>
      <c r="B243" s="84">
        <v>114100</v>
      </c>
      <c r="C243" s="85">
        <v>0</v>
      </c>
      <c r="D243" s="85">
        <v>0</v>
      </c>
    </row>
    <row r="244" spans="1:4" ht="19.95" customHeight="1" x14ac:dyDescent="0.3">
      <c r="A244" s="88" t="s">
        <v>58</v>
      </c>
      <c r="B244" s="84">
        <v>109900</v>
      </c>
      <c r="C244" s="84">
        <v>109025.52</v>
      </c>
      <c r="D244" s="85">
        <v>99.2</v>
      </c>
    </row>
    <row r="245" spans="1:4" ht="19.95" customHeight="1" x14ac:dyDescent="0.3">
      <c r="A245" s="88" t="s">
        <v>59</v>
      </c>
      <c r="B245" s="84">
        <v>90700</v>
      </c>
      <c r="C245" s="84">
        <v>90142.8</v>
      </c>
      <c r="D245" s="85">
        <v>99.39</v>
      </c>
    </row>
    <row r="246" spans="1:4" ht="19.95" customHeight="1" x14ac:dyDescent="0.3">
      <c r="A246" s="89" t="s">
        <v>60</v>
      </c>
      <c r="B246" s="90"/>
      <c r="C246" s="84">
        <v>88496.18</v>
      </c>
      <c r="D246" s="90"/>
    </row>
    <row r="247" spans="1:4" ht="19.95" customHeight="1" x14ac:dyDescent="0.3">
      <c r="A247" s="89" t="s">
        <v>131</v>
      </c>
      <c r="B247" s="90"/>
      <c r="C247" s="84">
        <v>1646.62</v>
      </c>
      <c r="D247" s="90"/>
    </row>
    <row r="248" spans="1:4" ht="19.95" customHeight="1" x14ac:dyDescent="0.3">
      <c r="A248" s="88" t="s">
        <v>61</v>
      </c>
      <c r="B248" s="84">
        <v>4200</v>
      </c>
      <c r="C248" s="84">
        <v>4009.13</v>
      </c>
      <c r="D248" s="85">
        <v>95.46</v>
      </c>
    </row>
    <row r="249" spans="1:4" ht="19.95" customHeight="1" x14ac:dyDescent="0.3">
      <c r="A249" s="89" t="s">
        <v>62</v>
      </c>
      <c r="B249" s="90"/>
      <c r="C249" s="84">
        <v>4009.13</v>
      </c>
      <c r="D249" s="90"/>
    </row>
    <row r="250" spans="1:4" ht="19.95" customHeight="1" x14ac:dyDescent="0.3">
      <c r="A250" s="88" t="s">
        <v>63</v>
      </c>
      <c r="B250" s="84">
        <v>15000</v>
      </c>
      <c r="C250" s="84">
        <v>14873.59</v>
      </c>
      <c r="D250" s="85">
        <v>99.16</v>
      </c>
    </row>
    <row r="251" spans="1:4" ht="19.95" customHeight="1" x14ac:dyDescent="0.3">
      <c r="A251" s="89" t="s">
        <v>64</v>
      </c>
      <c r="B251" s="90"/>
      <c r="C251" s="84">
        <v>14873.59</v>
      </c>
      <c r="D251" s="90"/>
    </row>
    <row r="252" spans="1:4" ht="19.95" customHeight="1" x14ac:dyDescent="0.3">
      <c r="A252" s="88" t="s">
        <v>65</v>
      </c>
      <c r="B252" s="84">
        <v>4200</v>
      </c>
      <c r="C252" s="84">
        <v>4179.75</v>
      </c>
      <c r="D252" s="85">
        <v>99.52</v>
      </c>
    </row>
    <row r="253" spans="1:4" ht="19.95" customHeight="1" x14ac:dyDescent="0.3">
      <c r="A253" s="88" t="s">
        <v>66</v>
      </c>
      <c r="B253" s="84">
        <v>1500</v>
      </c>
      <c r="C253" s="84">
        <v>1479.75</v>
      </c>
      <c r="D253" s="85">
        <v>98.65</v>
      </c>
    </row>
    <row r="254" spans="1:4" ht="19.95" customHeight="1" x14ac:dyDescent="0.3">
      <c r="A254" s="89" t="s">
        <v>68</v>
      </c>
      <c r="B254" s="90"/>
      <c r="C254" s="84">
        <v>1479.75</v>
      </c>
      <c r="D254" s="90"/>
    </row>
    <row r="255" spans="1:4" ht="19.95" customHeight="1" x14ac:dyDescent="0.3">
      <c r="A255" s="88" t="s">
        <v>70</v>
      </c>
      <c r="B255" s="84">
        <v>2700</v>
      </c>
      <c r="C255" s="84">
        <v>2700</v>
      </c>
      <c r="D255" s="85">
        <v>100</v>
      </c>
    </row>
    <row r="256" spans="1:4" ht="19.95" customHeight="1" x14ac:dyDescent="0.3">
      <c r="A256" s="89" t="s">
        <v>72</v>
      </c>
      <c r="B256" s="90"/>
      <c r="C256" s="84">
        <v>2700</v>
      </c>
      <c r="D256" s="90"/>
    </row>
    <row r="257" spans="1:4" ht="19.95" customHeight="1" x14ac:dyDescent="0.3">
      <c r="A257" s="87" t="s">
        <v>110</v>
      </c>
      <c r="B257" s="84">
        <v>4500</v>
      </c>
      <c r="C257" s="84">
        <v>3048.6</v>
      </c>
      <c r="D257" s="85">
        <v>67.75</v>
      </c>
    </row>
    <row r="258" spans="1:4" ht="19.95" customHeight="1" x14ac:dyDescent="0.3">
      <c r="A258" s="87" t="s">
        <v>111</v>
      </c>
      <c r="B258" s="84">
        <v>3300</v>
      </c>
      <c r="C258" s="85">
        <v>0</v>
      </c>
      <c r="D258" s="85">
        <v>0</v>
      </c>
    </row>
    <row r="259" spans="1:4" ht="19.95" customHeight="1" x14ac:dyDescent="0.3">
      <c r="A259" s="88" t="s">
        <v>65</v>
      </c>
      <c r="B259" s="84">
        <v>3300</v>
      </c>
      <c r="C259" s="84">
        <v>3048.6</v>
      </c>
      <c r="D259" s="85">
        <v>92.38</v>
      </c>
    </row>
    <row r="260" spans="1:4" ht="19.95" customHeight="1" x14ac:dyDescent="0.3">
      <c r="A260" s="88" t="s">
        <v>66</v>
      </c>
      <c r="B260" s="85">
        <v>440</v>
      </c>
      <c r="C260" s="85">
        <v>880</v>
      </c>
      <c r="D260" s="85">
        <v>200</v>
      </c>
    </row>
    <row r="261" spans="1:4" ht="19.95" customHeight="1" x14ac:dyDescent="0.3">
      <c r="A261" s="89" t="s">
        <v>69</v>
      </c>
      <c r="B261" s="90"/>
      <c r="C261" s="85">
        <v>880</v>
      </c>
      <c r="D261" s="90"/>
    </row>
    <row r="262" spans="1:4" ht="19.95" customHeight="1" x14ac:dyDescent="0.3">
      <c r="A262" s="88" t="s">
        <v>70</v>
      </c>
      <c r="B262" s="84">
        <v>2860</v>
      </c>
      <c r="C262" s="84">
        <v>2168.6</v>
      </c>
      <c r="D262" s="85">
        <v>75.83</v>
      </c>
    </row>
    <row r="263" spans="1:4" ht="19.95" customHeight="1" x14ac:dyDescent="0.3">
      <c r="A263" s="89" t="s">
        <v>71</v>
      </c>
      <c r="B263" s="90"/>
      <c r="C263" s="84">
        <v>2168.6</v>
      </c>
      <c r="D263" s="90"/>
    </row>
    <row r="264" spans="1:4" ht="19.95" customHeight="1" x14ac:dyDescent="0.3">
      <c r="A264" s="87" t="s">
        <v>101</v>
      </c>
      <c r="B264" s="84">
        <v>1200</v>
      </c>
      <c r="C264" s="85">
        <v>0</v>
      </c>
      <c r="D264" s="85">
        <v>0</v>
      </c>
    </row>
    <row r="265" spans="1:4" ht="19.95" customHeight="1" x14ac:dyDescent="0.3">
      <c r="A265" s="88" t="s">
        <v>102</v>
      </c>
      <c r="B265" s="84">
        <v>1200</v>
      </c>
      <c r="C265" s="85">
        <v>0</v>
      </c>
      <c r="D265" s="85">
        <v>0</v>
      </c>
    </row>
    <row r="266" spans="1:4" ht="19.95" customHeight="1" x14ac:dyDescent="0.3">
      <c r="A266" s="88" t="s">
        <v>103</v>
      </c>
      <c r="B266" s="84">
        <v>1200</v>
      </c>
      <c r="C266" s="85">
        <v>0</v>
      </c>
      <c r="D266" s="8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 </vt:lpstr>
      <vt:lpstr>Prihodi i rashodi izvorima</vt:lpstr>
      <vt:lpstr>Rashodi prema funkcijskoj</vt:lpstr>
      <vt:lpstr>Račun financiranja</vt:lpstr>
      <vt:lpstr>Račun fin prema izvorima f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2025-03-25T14:20:55Z</cp:lastPrinted>
  <dcterms:created xsi:type="dcterms:W3CDTF">2022-08-12T12:51:27Z</dcterms:created>
  <dcterms:modified xsi:type="dcterms:W3CDTF">2025-04-07T09:06:33Z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