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cuments\BOŽANA\FIN IZVJEŠTAJI\2025\II.KVARTAL\Izvještaj o izvršenju fin plana\"/>
    </mc:Choice>
  </mc:AlternateContent>
  <xr:revisionPtr revIDLastSave="0" documentId="13_ncr:1_{2150EB82-5599-4773-A25E-0221E308E5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žetak" sheetId="11" r:id="rId1"/>
    <sheet name="Račun prihoda i rashoda " sheetId="12" r:id="rId2"/>
    <sheet name="Prihodi i rashodi izvorima" sheetId="13" r:id="rId3"/>
    <sheet name="Rashodi prema funkcijskoj" sheetId="14" r:id="rId4"/>
    <sheet name="Račun financiranja" sheetId="6" state="hidden" r:id="rId5"/>
    <sheet name="Račun fin prema izvorima f" sheetId="10" state="hidden" r:id="rId6"/>
    <sheet name="Posebni dio" sheetId="18" r:id="rId7"/>
  </sheets>
  <definedNames>
    <definedName name="_xlnm._FilterDatabase" localSheetId="6" hidden="1">'Posebni dio'!$C$1:$E$408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1" l="1"/>
  <c r="F29" i="11"/>
  <c r="F28" i="11"/>
  <c r="E30" i="11"/>
  <c r="E28" i="11"/>
  <c r="D10" i="11"/>
  <c r="D7" i="13" l="1"/>
  <c r="D8" i="13" l="1"/>
  <c r="D10" i="13"/>
  <c r="C30" i="13"/>
  <c r="D30" i="13"/>
  <c r="D32" i="12"/>
  <c r="C32" i="12"/>
  <c r="C93" i="12" s="1"/>
  <c r="B47" i="12"/>
  <c r="B42" i="12" s="1"/>
  <c r="D47" i="12"/>
  <c r="D42" i="12" s="1"/>
  <c r="C47" i="12"/>
  <c r="C42" i="12" s="1"/>
  <c r="C40" i="12"/>
  <c r="D40" i="12"/>
  <c r="E40" i="12" s="1"/>
  <c r="C38" i="12"/>
  <c r="D38" i="12"/>
  <c r="E38" i="12" s="1"/>
  <c r="C34" i="12"/>
  <c r="D34" i="12"/>
  <c r="C83" i="12"/>
  <c r="D83" i="12"/>
  <c r="F83" i="12" s="1"/>
  <c r="B83" i="12"/>
  <c r="C80" i="12"/>
  <c r="D80" i="12"/>
  <c r="B80" i="12"/>
  <c r="C81" i="12"/>
  <c r="D81" i="12"/>
  <c r="F81" i="12" s="1"/>
  <c r="B81" i="12"/>
  <c r="C76" i="12"/>
  <c r="D76" i="12"/>
  <c r="B76" i="12"/>
  <c r="C77" i="12"/>
  <c r="D77" i="12"/>
  <c r="F77" i="12" s="1"/>
  <c r="B77" i="12"/>
  <c r="C72" i="12"/>
  <c r="D72" i="12"/>
  <c r="C73" i="12"/>
  <c r="D73" i="12"/>
  <c r="F73" i="12" s="1"/>
  <c r="B73" i="12"/>
  <c r="B72" i="12" s="1"/>
  <c r="C66" i="12"/>
  <c r="D66" i="12"/>
  <c r="F66" i="12" s="1"/>
  <c r="B66" i="12"/>
  <c r="C64" i="12"/>
  <c r="D64" i="12"/>
  <c r="E64" i="12"/>
  <c r="B64" i="12"/>
  <c r="C54" i="12"/>
  <c r="F54" i="12" s="1"/>
  <c r="D54" i="12"/>
  <c r="E54" i="12" s="1"/>
  <c r="B54" i="12"/>
  <c r="F47" i="12"/>
  <c r="C43" i="12"/>
  <c r="D43" i="12"/>
  <c r="E43" i="12" s="1"/>
  <c r="B43" i="12"/>
  <c r="B33" i="12"/>
  <c r="B34" i="12"/>
  <c r="B6" i="12"/>
  <c r="F92" i="12"/>
  <c r="F91" i="12"/>
  <c r="F90" i="12"/>
  <c r="F89" i="12"/>
  <c r="F88" i="12"/>
  <c r="F86" i="12"/>
  <c r="F85" i="12"/>
  <c r="F84" i="12"/>
  <c r="F82" i="12"/>
  <c r="F79" i="12"/>
  <c r="F78" i="12"/>
  <c r="F74" i="12"/>
  <c r="F71" i="12"/>
  <c r="F70" i="12"/>
  <c r="F69" i="12"/>
  <c r="F68" i="12"/>
  <c r="F67" i="12"/>
  <c r="F65" i="12"/>
  <c r="F64" i="12"/>
  <c r="F63" i="12"/>
  <c r="F62" i="12"/>
  <c r="F61" i="12"/>
  <c r="F60" i="12"/>
  <c r="F58" i="12"/>
  <c r="F56" i="12"/>
  <c r="F55" i="12"/>
  <c r="F53" i="12"/>
  <c r="F52" i="12"/>
  <c r="F51" i="12"/>
  <c r="F50" i="12"/>
  <c r="F49" i="12"/>
  <c r="F48" i="12"/>
  <c r="F46" i="12"/>
  <c r="F45" i="12"/>
  <c r="F44" i="12"/>
  <c r="F41" i="12"/>
  <c r="F40" i="12"/>
  <c r="F39" i="12"/>
  <c r="F38" i="12"/>
  <c r="F37" i="12"/>
  <c r="F36" i="12"/>
  <c r="F35" i="12"/>
  <c r="F34" i="12"/>
  <c r="F31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0" i="12"/>
  <c r="F9" i="12"/>
  <c r="F8" i="12"/>
  <c r="F7" i="12"/>
  <c r="E92" i="12"/>
  <c r="E91" i="12"/>
  <c r="E86" i="12"/>
  <c r="E84" i="12"/>
  <c r="E79" i="12"/>
  <c r="E78" i="12"/>
  <c r="E75" i="12"/>
  <c r="E74" i="12"/>
  <c r="E71" i="12"/>
  <c r="E70" i="12"/>
  <c r="E69" i="12"/>
  <c r="E68" i="12"/>
  <c r="E67" i="12"/>
  <c r="E63" i="12"/>
  <c r="E62" i="12"/>
  <c r="E61" i="12"/>
  <c r="E60" i="12"/>
  <c r="E58" i="12"/>
  <c r="E57" i="12"/>
  <c r="E56" i="12"/>
  <c r="E55" i="12"/>
  <c r="E53" i="12"/>
  <c r="E52" i="12"/>
  <c r="E51" i="12"/>
  <c r="E50" i="12"/>
  <c r="E49" i="12"/>
  <c r="E48" i="12"/>
  <c r="E46" i="12"/>
  <c r="E45" i="12"/>
  <c r="E44" i="12"/>
  <c r="E41" i="12"/>
  <c r="E39" i="12"/>
  <c r="E37" i="12"/>
  <c r="E36" i="12"/>
  <c r="E35" i="12"/>
  <c r="E31" i="12"/>
  <c r="E30" i="12"/>
  <c r="E29" i="12"/>
  <c r="E28" i="12"/>
  <c r="E27" i="12"/>
  <c r="E26" i="12"/>
  <c r="E25" i="12"/>
  <c r="E24" i="12"/>
  <c r="E23" i="12"/>
  <c r="E19" i="12"/>
  <c r="E18" i="12"/>
  <c r="E17" i="12"/>
  <c r="E16" i="12"/>
  <c r="E15" i="12"/>
  <c r="E14" i="12"/>
  <c r="E9" i="12"/>
  <c r="E8" i="12"/>
  <c r="E7" i="12"/>
  <c r="G15" i="11"/>
  <c r="G14" i="11"/>
  <c r="G13" i="11"/>
  <c r="G10" i="11"/>
  <c r="F16" i="11"/>
  <c r="F15" i="11"/>
  <c r="F14" i="11"/>
  <c r="F13" i="11"/>
  <c r="F12" i="11"/>
  <c r="F11" i="11"/>
  <c r="F10" i="11"/>
  <c r="C8" i="12"/>
  <c r="C33" i="12" l="1"/>
  <c r="E83" i="12"/>
  <c r="E77" i="12"/>
  <c r="E72" i="12"/>
  <c r="E73" i="12"/>
  <c r="B32" i="12"/>
  <c r="B93" i="12" s="1"/>
  <c r="E66" i="12"/>
  <c r="E47" i="12"/>
  <c r="F43" i="12"/>
  <c r="B7" i="14"/>
  <c r="C17" i="13"/>
  <c r="D17" i="13"/>
  <c r="E18" i="13"/>
  <c r="B30" i="13"/>
  <c r="D26" i="13"/>
  <c r="C26" i="13"/>
  <c r="D85" i="12"/>
  <c r="D7" i="12"/>
  <c r="D17" i="12"/>
  <c r="D14" i="12"/>
  <c r="D16" i="12"/>
  <c r="E76" i="12" l="1"/>
  <c r="D33" i="12"/>
  <c r="F33" i="12" s="1"/>
  <c r="D84" i="12"/>
  <c r="F72" i="12"/>
  <c r="C24" i="12"/>
  <c r="E34" i="12"/>
  <c r="B38" i="12"/>
  <c r="E33" i="12" s="1"/>
  <c r="B40" i="12"/>
  <c r="B20" i="12"/>
  <c r="B17" i="12"/>
  <c r="B18" i="12"/>
  <c r="B11" i="12"/>
  <c r="B8" i="12"/>
  <c r="D7" i="14" l="1"/>
  <c r="C7" i="14"/>
  <c r="B17" i="13"/>
  <c r="B26" i="13"/>
  <c r="B6" i="13"/>
  <c r="E42" i="12" l="1"/>
  <c r="C85" i="12"/>
  <c r="C84" i="12" s="1"/>
  <c r="C91" i="12"/>
  <c r="F80" i="12"/>
  <c r="F76" i="12"/>
  <c r="C12" i="12"/>
  <c r="C11" i="12" s="1"/>
  <c r="C7" i="12"/>
  <c r="C6" i="12" s="1"/>
  <c r="C31" i="12" s="1"/>
  <c r="C28" i="12"/>
  <c r="C17" i="12"/>
  <c r="C20" i="12"/>
  <c r="C14" i="12"/>
  <c r="E32" i="12" l="1"/>
  <c r="D93" i="12"/>
  <c r="E93" i="12" s="1"/>
  <c r="B29" i="12"/>
  <c r="B28" i="12" s="1"/>
  <c r="B27" i="12" s="1"/>
  <c r="B24" i="12"/>
  <c r="E29" i="11"/>
  <c r="F42" i="12" l="1"/>
  <c r="F32" i="12" l="1"/>
  <c r="F93" i="12"/>
  <c r="F9" i="14"/>
  <c r="E9" i="14"/>
  <c r="F8" i="14"/>
  <c r="E8" i="14"/>
  <c r="F7" i="14"/>
  <c r="E7" i="14"/>
  <c r="F30" i="13"/>
  <c r="E30" i="13"/>
  <c r="F29" i="13"/>
  <c r="F28" i="13"/>
  <c r="E28" i="13"/>
  <c r="F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19" i="13"/>
  <c r="E19" i="13"/>
  <c r="F18" i="13"/>
  <c r="F17" i="13"/>
  <c r="E17" i="13"/>
  <c r="F13" i="13"/>
  <c r="E13" i="13"/>
  <c r="F12" i="13"/>
  <c r="E12" i="13"/>
  <c r="F11" i="13"/>
  <c r="E11" i="13"/>
  <c r="F10" i="13"/>
  <c r="F9" i="13"/>
  <c r="F8" i="13"/>
  <c r="F7" i="13"/>
  <c r="B7" i="12"/>
  <c r="B15" i="12"/>
  <c r="B14" i="12" s="1"/>
  <c r="D24" i="12"/>
  <c r="B23" i="12" l="1"/>
  <c r="B31" i="12" l="1"/>
  <c r="C6" i="13" l="1"/>
  <c r="C16" i="13" l="1"/>
  <c r="E12" i="11"/>
  <c r="D6" i="13"/>
  <c r="D6" i="12"/>
  <c r="D12" i="11"/>
  <c r="G12" i="11" s="1"/>
  <c r="D16" i="13" l="1"/>
  <c r="F6" i="13"/>
  <c r="D31" i="12"/>
  <c r="F6" i="12"/>
  <c r="E6" i="12"/>
  <c r="D6" i="14"/>
  <c r="C6" i="14"/>
  <c r="F6" i="14" s="1"/>
  <c r="B6" i="14"/>
  <c r="E6" i="14" s="1"/>
  <c r="E10" i="13"/>
  <c r="E9" i="13"/>
  <c r="E8" i="13"/>
  <c r="E7" i="13"/>
  <c r="D15" i="11"/>
  <c r="D16" i="11" s="1"/>
  <c r="E15" i="11"/>
  <c r="C15" i="11"/>
  <c r="F16" i="13" l="1"/>
  <c r="C12" i="11"/>
  <c r="E16" i="11"/>
  <c r="B16" i="13" l="1"/>
  <c r="E16" i="13" s="1"/>
  <c r="E6" i="13"/>
  <c r="C16" i="11"/>
</calcChain>
</file>

<file path=xl/sharedStrings.xml><?xml version="1.0" encoding="utf-8"?>
<sst xmlns="http://schemas.openxmlformats.org/spreadsheetml/2006/main" count="1059" uniqueCount="498">
  <si>
    <t>BROJČANA OZNAKA I NAZIV</t>
  </si>
  <si>
    <t>Primici od financijske imovine i zaduživanja</t>
  </si>
  <si>
    <t>Izdaci za financijsku imovinu i otplate zajmova</t>
  </si>
  <si>
    <t>I. OPĆI DIO</t>
  </si>
  <si>
    <t>Primici od zaduživanja</t>
  </si>
  <si>
    <t>Izdaci za otplatu glavnice primljenih kredita i zajmova</t>
  </si>
  <si>
    <t>…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</si>
  <si>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</si>
  <si>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</si>
  <si>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</si>
  <si>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</si>
  <si>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</si>
  <si>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</si>
  <si>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</si>
  <si>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</si>
  <si>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</si>
  <si>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6=5/2*100</t>
  </si>
  <si>
    <t>7=5/4*100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</si>
  <si>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</si>
  <si>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</si>
  <si>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</si>
  <si>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</si>
  <si>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</si>
  <si>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</si>
  <si>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</si>
  <si>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</si>
  <si>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</si>
  <si>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</si>
  <si>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INDEKS**</t>
  </si>
  <si>
    <t xml:space="preserve"> RAČUN FINANCIRANJA</t>
  </si>
  <si>
    <t>IZVORNI PLAN ILI REBALANS N.*</t>
  </si>
  <si>
    <t>TEKUĆI PLAN N.*</t>
  </si>
  <si>
    <t xml:space="preserve">OSTVARENJE/IZVRŠENJE 
N. </t>
  </si>
  <si>
    <t xml:space="preserve">OSTVARENJE/IZVRŠENJE 
N-1. </t>
  </si>
  <si>
    <t>6 Prihodi poslovanja</t>
  </si>
  <si>
    <t>63 Pomoći iz inozemstva (darovnice) i od subjekata unutar opće države</t>
  </si>
  <si>
    <t>636 Tekuće pomoći pror.koris. iz proračuna koji im nije nadležan</t>
  </si>
  <si>
    <t>6361 Tekuće pomoći pror.korisnika iz proračuna koji im nije nadležan</t>
  </si>
  <si>
    <t>6362 Kapitalne pomoći prorač. korisnika iz proračuna koji im nije nadležan</t>
  </si>
  <si>
    <t>64 Prihodi od imovine</t>
  </si>
  <si>
    <t>641 Prihodi od financijske imovine</t>
  </si>
  <si>
    <t>6413 Kamate na oročena sredstva i depozite po viđenju</t>
  </si>
  <si>
    <t>65 Prihodi od upravnih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</si>
  <si>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</si>
  <si>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</si>
  <si>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</si>
  <si>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koje proračuni i proračunski korisnici ostvare obavljanjem poslova na tržištu (vlastiti prihodi)</t>
  </si>
  <si>
    <t>6615 Prihodi od pruženih usluga</t>
  </si>
  <si>
    <t>663 Donacije od pravnih i fizičkih osoba izvan općeg proračuna i povrat donacija po protestiranim jamstvima</t>
  </si>
  <si>
    <t>6632 Kapitalne donacije</t>
  </si>
  <si>
    <t>67 Prihodi od nadležnog proračuna  i od HZZO-a</t>
  </si>
  <si>
    <t>671 Prihodi iz nadležnog proračuna za fin.red. djelatnosti pro.kor.</t>
  </si>
  <si>
    <t>6711 Prihodi iz nadležnog proračuna za financiranje rashoda poslovanja</t>
  </si>
  <si>
    <t>6712Prihodi iz nadležnog proračuna za financiranje rashoda za nabavu nefinancijske imovine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</si>
  <si>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</si>
  <si>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</si>
  <si>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</si>
  <si>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</si>
  <si>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</si>
  <si>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</t>
  </si>
  <si>
    <t>3111 Plaće za redovan rad</t>
  </si>
  <si>
    <t>312 Ostali rashodi za zaposlene</t>
  </si>
  <si>
    <t>3121 Ostali rashodi za zaposlene</t>
  </si>
  <si>
    <t>313 Doprinosi na plaće</t>
  </si>
  <si>
    <t>3132 Doprinos za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</si>
  <si>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</si>
  <si>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</si>
  <si>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</si>
  <si>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</si>
  <si>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</si>
  <si>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</si>
  <si>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</si>
  <si>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</si>
  <si>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</si>
  <si>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</si>
  <si>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</si>
  <si>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</si>
  <si>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</si>
  <si>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</si>
  <si>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</si>
  <si>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</si>
  <si>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</si>
  <si>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</si>
  <si>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</si>
  <si>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</si>
  <si>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</si>
  <si>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</si>
  <si>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</si>
  <si>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</si>
  <si>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</si>
  <si>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</si>
  <si>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</si>
  <si>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</si>
  <si>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</si>
  <si>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</si>
  <si>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</si>
  <si>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</si>
  <si>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</si>
  <si>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</si>
  <si>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</si>
  <si>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</si>
  <si>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</si>
  <si>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</si>
  <si>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</si>
  <si>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</si>
  <si>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424 Knjige, umjetnička djela i ostale izložbene vrijednosti</t>
  </si>
  <si>
    <t>4241 Knjige u knjižnicama</t>
  </si>
  <si>
    <t>Izvor: 11 Opći prihodi i primici</t>
  </si>
  <si>
    <t>Izvor: 25 Vlastiti prihodi proračunskih korisnika</t>
  </si>
  <si>
    <t>Izvor: 49 Pomoći iz državnog proračuna za plaće te ostale rashode za zaposlene</t>
  </si>
  <si>
    <t>Izvor: 55 Donacije i ostali namjenski prihodi proračunskih korisnika</t>
  </si>
  <si>
    <t>3 Rashodi poslovanja</t>
  </si>
  <si>
    <t>Izvor: 29 Višak / manjak prihoda proračunskih korisnika</t>
  </si>
  <si>
    <t>Izvor: 31 Potpore za decentralizirane izdatke</t>
  </si>
  <si>
    <t>Izvor: 42 Namjenske tekuće pomoći</t>
  </si>
  <si>
    <t>Izvor: 44 EU fondovi-pomoći</t>
  </si>
  <si>
    <t>Funk. klas: 091 Predškolsko i osnovno obrazovanje</t>
  </si>
  <si>
    <t>3113 Plaće za prekovremeni rad</t>
  </si>
  <si>
    <t>3114 Plaće za posebne uvjete rada</t>
  </si>
  <si>
    <t>3237 Intelektualne i osobne usluge</t>
  </si>
  <si>
    <t>4226 Sportska i glazbena oprema</t>
  </si>
  <si>
    <t>4227 Uređaji, strojevi i oprema za ostale namjene</t>
  </si>
  <si>
    <t>Izvor: 44 EU fondovi pomoći</t>
  </si>
  <si>
    <t>6631 Tekuće donacije</t>
  </si>
  <si>
    <t>3235 Zakupnine i najamnine</t>
  </si>
  <si>
    <t>324 Naknade troškova osobama izvan radnog odnosa</t>
  </si>
  <si>
    <t>4222 Komunikacijska oprema</t>
  </si>
  <si>
    <t>RASHODI UKUPNO</t>
  </si>
  <si>
    <t>Razlika - višak/manjak</t>
  </si>
  <si>
    <t>Oznaka</t>
  </si>
  <si>
    <t>Višak/manjak + Neto financiranje</t>
  </si>
  <si>
    <t>SAŽETAK  IZVRŠENJA PO  RAČUNU PRIHODA I RASHODA I RAČUNA FINANCIRANJA</t>
  </si>
  <si>
    <t>PRIHODI UKUPNO</t>
  </si>
  <si>
    <t>OSNOVNA ŠKOLA MARINA DRŽIĆA</t>
  </si>
  <si>
    <t>SVEUKUPNO PRIHODI</t>
  </si>
  <si>
    <t>3233 Usluge promidžbe i informiranja</t>
  </si>
  <si>
    <t>3241 Naknade troškova osobama izvan radnog odnosa</t>
  </si>
  <si>
    <t>4223 Oprema za održavanje i zaštitu</t>
  </si>
  <si>
    <t>SVEUKUPNO RASHODI</t>
  </si>
  <si>
    <t>Funk. klas: 0911 Predškolsko obrazovanje</t>
  </si>
  <si>
    <t>Funk. klas: 0912 Osnovno obrazovanje</t>
  </si>
  <si>
    <t>UKUPNI RASHODI:</t>
  </si>
  <si>
    <t>Volantina 6</t>
  </si>
  <si>
    <t>Dubrovnik</t>
  </si>
  <si>
    <t>OIB 77392284322</t>
  </si>
  <si>
    <t>IZVJEŠTAJ O PRIHODIMA I RASHODIMA PREMA EKONOMSKOJ KLASIFIKACIJI</t>
  </si>
  <si>
    <t>6=(4/3)</t>
  </si>
  <si>
    <t>Indeks</t>
  </si>
  <si>
    <t>5=(4/2)</t>
  </si>
  <si>
    <t>A.RAČUN PRIHODA I RASHODA</t>
  </si>
  <si>
    <t>B.RAČUN FINANCIRANJA</t>
  </si>
  <si>
    <t>8 Primici od finacijske imovine i zaduživanja</t>
  </si>
  <si>
    <t>5 Izdaci za financijsku imovinu i otplate zajmova</t>
  </si>
  <si>
    <t xml:space="preserve">C.RASPOLOŽIVA SREDSTVA IZ PRETHODNIH GODINA </t>
  </si>
  <si>
    <t>Prijenos viška/manjka iz prethodne(ih) godine</t>
  </si>
  <si>
    <t>Prijenos viška/manjka u sljedeće razdoblje</t>
  </si>
  <si>
    <t xml:space="preserve">Izvršenje 1.-06.2024. </t>
  </si>
  <si>
    <t>Tekući plan 2025.</t>
  </si>
  <si>
    <t xml:space="preserve">Izvršenje 1.-6.2025. </t>
  </si>
  <si>
    <t xml:space="preserve">Izvršenje 1.-6.2024. </t>
  </si>
  <si>
    <t>Tekući plan 2025</t>
  </si>
  <si>
    <t>Izvršenje 1.-6.2025.</t>
  </si>
  <si>
    <t>Naziv</t>
  </si>
  <si>
    <t>SVEUKUPNO</t>
  </si>
  <si>
    <t>1019056</t>
  </si>
  <si>
    <t>GRAD DUBROVNIK</t>
  </si>
  <si>
    <t>Razdjel: 8</t>
  </si>
  <si>
    <t>UPRAVNI ODJEL ZA OBRAZOVANJE, ŠPORT, SOCIJALNU SKRB I CIVILNO DRUŠTVO</t>
  </si>
  <si>
    <t>Glava: 8-31</t>
  </si>
  <si>
    <t>OSNOVNO ŠKOLSTVO</t>
  </si>
  <si>
    <t>11935</t>
  </si>
  <si>
    <t>OŠ MARINA DRŽIĆA</t>
  </si>
  <si>
    <t>Uprava: 0004</t>
  </si>
  <si>
    <t>18054</t>
  </si>
  <si>
    <t>DECENTRALIZIRANE FUNKCIJE- MINIMALNI FINANCIJSKI STANDARD</t>
  </si>
  <si>
    <t>18054001</t>
  </si>
  <si>
    <t>MATERIJALNI I FINANCIJSKI RASHODI</t>
  </si>
  <si>
    <t>Funk. klas: 0912</t>
  </si>
  <si>
    <t>Osnovno obrazovanje</t>
  </si>
  <si>
    <t>Izvor: 3</t>
  </si>
  <si>
    <t>Prihodi za posebne namjene</t>
  </si>
  <si>
    <t>Izvor: 31</t>
  </si>
  <si>
    <t>Potpore za decentralizirane izdatke</t>
  </si>
  <si>
    <t>3</t>
  </si>
  <si>
    <t>Rashodi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</si>
  <si>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</si>
  <si>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</si>
  <si>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</si>
  <si>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</si>
  <si>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</si>
  <si>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</si>
  <si>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</si>
  <si>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</si>
  <si>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</si>
  <si>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</si>
  <si>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</si>
  <si>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</si>
  <si>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</t>
  </si>
  <si>
    <t>Stručno usavršavanje zaposlenika</t>
  </si>
  <si>
    <t>32131</t>
  </si>
  <si>
    <t>Seminari, savjetovanja i simpoziji</t>
  </si>
  <si>
    <t>322</t>
  </si>
  <si>
    <t>Rashodi za materijal i energiju</t>
  </si>
  <si>
    <t>3221</t>
  </si>
  <si>
    <t>Uredski materijal i ostali materijalni rashodi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</si>
  <si>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</si>
  <si>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</si>
  <si>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</si>
  <si>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</si>
  <si>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</si>
  <si>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</si>
  <si>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</si>
  <si>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</si>
  <si>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</si>
  <si>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</si>
  <si>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3223</t>
  </si>
  <si>
    <t>Energija</t>
  </si>
  <si>
    <t>32231</t>
  </si>
  <si>
    <t>Električna energija</t>
  </si>
  <si>
    <t>32234</t>
  </si>
  <si>
    <t>Motorni benzin i dizel gorivo</t>
  </si>
  <si>
    <t>32239</t>
  </si>
  <si>
    <t>Ostali materijali za proizvodnju energije (ugljen, drva, teško ulje)</t>
  </si>
  <si>
    <t>3224</t>
  </si>
  <si>
    <t>Materijal i dijelovi za tekuće i investicijsko održavanje</t>
  </si>
  <si>
    <t>32241</t>
  </si>
  <si>
    <t>Materijal i dijelovi za tekuće i inveticijsko održavanje građevinskih objekata</t>
  </si>
  <si>
    <t>32242</t>
  </si>
  <si>
    <t>Materijal i dijelovi za tekuće i investicijsko održavanje postrojenja i opreme</t>
  </si>
  <si>
    <t>32244</t>
  </si>
  <si>
    <t>Ostali materijal i dijelovi za tekuće i investicijsko održavanje</t>
  </si>
  <si>
    <t>3225</t>
  </si>
  <si>
    <t>Sitni inventar i auto gume</t>
  </si>
  <si>
    <t>32251</t>
  </si>
  <si>
    <t>Sitni inventar</t>
  </si>
  <si>
    <t>3227</t>
  </si>
  <si>
    <t>Službena, radna i zaštitna odjeća i obuća</t>
  </si>
  <si>
    <t>32271</t>
  </si>
  <si>
    <t>323</t>
  </si>
  <si>
    <t>Rashodi za usluge</t>
  </si>
  <si>
    <t>3231</t>
  </si>
  <si>
    <t>Usluge telefona, pošte i prijevoza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</si>
  <si>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</si>
  <si>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</si>
  <si>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</si>
  <si>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</si>
  <si>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</si>
  <si>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</si>
  <si>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</t>
  </si>
  <si>
    <t>Usluge tekućeg i investicijskog održavanja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</si>
  <si>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</si>
  <si>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</si>
  <si>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</si>
  <si>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</si>
  <si>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32329</t>
  </si>
  <si>
    <t>Ostale usluge tekućeg i investicijskog održavanja</t>
  </si>
  <si>
    <t>3234</t>
  </si>
  <si>
    <t>Komunalne usluge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</si>
  <si>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</si>
  <si>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</si>
  <si>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</si>
  <si>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</si>
  <si>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</si>
  <si>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</si>
  <si>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</si>
  <si>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</si>
  <si>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</si>
  <si>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</si>
  <si>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3236</t>
  </si>
  <si>
    <t>Zdravstvene i veterinarske usluge</t>
  </si>
  <si>
    <t>32361</t>
  </si>
  <si>
    <t>Obvezni i preventivni zdravstveni pregledi zaposlenika</t>
  </si>
  <si>
    <t>32369</t>
  </si>
  <si>
    <t>Ostale zdravstvene i veterinarske usluge</t>
  </si>
  <si>
    <t>3237</t>
  </si>
  <si>
    <t>Intelektualne i osobne usluge</t>
  </si>
  <si>
    <t>32373</t>
  </si>
  <si>
    <t>Usluge odvjetnika i pravnog savjetovanja</t>
  </si>
  <si>
    <t>32379</t>
  </si>
  <si>
    <t>Ostale intelektualne usluge</t>
  </si>
  <si>
    <t>3238</t>
  </si>
  <si>
    <t>Računalne usluge</t>
  </si>
  <si>
    <t>32381</t>
  </si>
  <si>
    <t>Usluge ažuriranja računalnih baza</t>
  </si>
  <si>
    <t>32389</t>
  </si>
  <si>
    <t>Ostale računalne usluge</t>
  </si>
  <si>
    <t>3239</t>
  </si>
  <si>
    <t>Ostale usluge</t>
  </si>
  <si>
    <t>32391</t>
  </si>
  <si>
    <t>Grafičke i tiskarske usluge, usluge kopiranja i uvezivanja i slično</t>
  </si>
  <si>
    <t>32393</t>
  </si>
  <si>
    <t>Uređenje prostora</t>
  </si>
  <si>
    <t>32395</t>
  </si>
  <si>
    <t>USluge ćišćenja, pranja i sl.</t>
  </si>
  <si>
    <t>32396</t>
  </si>
  <si>
    <t>Usluge čuvanja imovine i osoba</t>
  </si>
  <si>
    <t>32399</t>
  </si>
  <si>
    <t>Ostale nespomenute usluge</t>
  </si>
  <si>
    <t>329</t>
  </si>
  <si>
    <t>Ostali nespomenuti rashodi poslovanja</t>
  </si>
  <si>
    <t>3292</t>
  </si>
  <si>
    <t>Premije osiguranja</t>
  </si>
  <si>
    <t>32922</t>
  </si>
  <si>
    <t>Premije osiguranja ostale imovine</t>
  </si>
  <si>
    <t>3293</t>
  </si>
  <si>
    <t>Reprezentacija</t>
  </si>
  <si>
    <t>32931</t>
  </si>
  <si>
    <t>3294</t>
  </si>
  <si>
    <t>Članarine</t>
  </si>
  <si>
    <t>32941</t>
  </si>
  <si>
    <t>Tuzemne članarine</t>
  </si>
  <si>
    <t>3295</t>
  </si>
  <si>
    <t>Pristojbe i naknade</t>
  </si>
  <si>
    <t>32952</t>
  </si>
  <si>
    <t>Sudske pristojbe</t>
  </si>
  <si>
    <t>32953</t>
  </si>
  <si>
    <t>Javnobilježničke pristojbe</t>
  </si>
  <si>
    <t>32959</t>
  </si>
  <si>
    <t>Ostale pristojbe i naknade</t>
  </si>
  <si>
    <t>3299</t>
  </si>
  <si>
    <t>32999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</si>
  <si>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</si>
  <si>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</si>
  <si>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</si>
  <si>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</si>
  <si>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</si>
  <si>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</si>
  <si>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34312</t>
  </si>
  <si>
    <t>Usluge platnog prometa</t>
  </si>
  <si>
    <t>3433</t>
  </si>
  <si>
    <t>Zatezne kamate</t>
  </si>
  <si>
    <t>34333</t>
  </si>
  <si>
    <t>Zatezne kamate iz poslovnih odnosa i drugo</t>
  </si>
  <si>
    <t>18054004</t>
  </si>
  <si>
    <t>REDOVNA DJELATNOST OSNOVNOG OBRAZOVANJA</t>
  </si>
  <si>
    <t>Izvor: 4</t>
  </si>
  <si>
    <t>Pomoći</t>
  </si>
  <si>
    <t>Izvor: 49</t>
  </si>
  <si>
    <t>Pomoći iz državnog proračuna za plaće te ostale rashode za zaposlene</t>
  </si>
  <si>
    <t>31</t>
  </si>
  <si>
    <t>Rashodi za zaposlene</t>
  </si>
  <si>
    <t>311</t>
  </si>
  <si>
    <t>Plaće</t>
  </si>
  <si>
    <t>3111</t>
  </si>
  <si>
    <t>Plaće za redovan rad</t>
  </si>
  <si>
    <t>31111</t>
  </si>
  <si>
    <t>Plaće za zaposlene</t>
  </si>
  <si>
    <t>3113</t>
  </si>
  <si>
    <t>Plaće za prekovremeni rad</t>
  </si>
  <si>
    <t>31131</t>
  </si>
  <si>
    <t>3114</t>
  </si>
  <si>
    <t>Plaće za posebne uvjete rada</t>
  </si>
  <si>
    <t>31141</t>
  </si>
  <si>
    <t>312</t>
  </si>
  <si>
    <t>Ostali rashodi za zaposlene</t>
  </si>
  <si>
    <t>3121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</si>
  <si>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</si>
  <si>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</si>
  <si>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</si>
  <si>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</si>
  <si>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</si>
  <si>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</si>
  <si>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</si>
  <si>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</si>
  <si>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</si>
  <si>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</si>
  <si>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</si>
  <si>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</si>
  <si>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</si>
  <si>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Doprinosi na plaće</t>
  </si>
  <si>
    <t>3132</t>
  </si>
  <si>
    <t>Doprinos za zdravstveno osiguranje</t>
  </si>
  <si>
    <t>31321</t>
  </si>
  <si>
    <t>Doprinosi za obvezno zdravstveno osiguranje</t>
  </si>
  <si>
    <t>3212</t>
  </si>
  <si>
    <t>Naknade za prijevoz, za rad na terenu i odvojeni život</t>
  </si>
  <si>
    <t>32121</t>
  </si>
  <si>
    <t>Naknade za prijevoz na posao i s posla</t>
  </si>
  <si>
    <t>32955</t>
  </si>
  <si>
    <t>Novčana naknada poslodavca zbog nezapošljavanja osoba s invaliditetom</t>
  </si>
  <si>
    <t>18055</t>
  </si>
  <si>
    <t>DECENTRALIZIRANE FUNKCIJE - IZNAD MINIMALNOG FINANCIJSKOG STANDARDA</t>
  </si>
  <si>
    <t>18055002</t>
  </si>
  <si>
    <t>OSTALI PROJEKTI U OSNOVNOM ŠKOLSTVU</t>
  </si>
  <si>
    <t>Izvor: 1</t>
  </si>
  <si>
    <t>Opći prihodi i primici</t>
  </si>
  <si>
    <t>Izvor: 11</t>
  </si>
  <si>
    <t>32394</t>
  </si>
  <si>
    <t>Usluge pri registraciji prijevoznih sredstava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</si>
  <si>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</si>
  <si>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</si>
  <si>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</si>
  <si>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</si>
  <si>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</si>
  <si>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</si>
  <si>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37221</t>
  </si>
  <si>
    <t>Sufinanciranje cijene prijevoza</t>
  </si>
  <si>
    <t>Izvor: 2</t>
  </si>
  <si>
    <t>Vlastiti prihodi</t>
  </si>
  <si>
    <t>Izvor: 25</t>
  </si>
  <si>
    <t>Vlastiti prihodi proračunskih korisnika</t>
  </si>
  <si>
    <t>32114</t>
  </si>
  <si>
    <t>Naknade za smještaj na službenom putu u inozemstvu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</si>
  <si>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</si>
  <si>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</si>
  <si>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</si>
  <si>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</si>
  <si>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</si>
  <si>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</si>
  <si>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</si>
  <si>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</si>
  <si>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42211</t>
  </si>
  <si>
    <t>Računala i računalna oprema</t>
  </si>
  <si>
    <t>4223</t>
  </si>
  <si>
    <t>Oprema za održavanje i zaštitu</t>
  </si>
  <si>
    <t>42239</t>
  </si>
  <si>
    <t>Ostala oprema za održavanje i zaštitu</t>
  </si>
  <si>
    <t>Izvor: 5</t>
  </si>
  <si>
    <t>Donacije</t>
  </si>
  <si>
    <t>Izvor: 55</t>
  </si>
  <si>
    <t>Donacije i ostali namjenski prihodi proračunskih korisnika</t>
  </si>
  <si>
    <t>32132</t>
  </si>
  <si>
    <t>Tečajevi i stručni ispiti</t>
  </si>
  <si>
    <t>32323</t>
  </si>
  <si>
    <t>Usluge tekućeg i investicijskog održavanja prijevoznih sredstava</t>
  </si>
  <si>
    <t>32363</t>
  </si>
  <si>
    <t>Laboratorijske usluge</t>
  </si>
  <si>
    <t>324</t>
  </si>
  <si>
    <t>Naknade troškova osobama izvan radnog odnosa</t>
  </si>
  <si>
    <t>3241</t>
  </si>
  <si>
    <t>32412</t>
  </si>
  <si>
    <t>Naknade ostalih  troškova</t>
  </si>
  <si>
    <t>3721</t>
  </si>
  <si>
    <t>Naknade građanima i kućanstvima u novcu</t>
  </si>
  <si>
    <t>37219</t>
  </si>
  <si>
    <t>Ostale naknade iz proračuna u novcu</t>
  </si>
  <si>
    <t>38</t>
  </si>
  <si>
    <t>Rashodi za donacije, kazne, naknade šteta i kapitalne pomoći</t>
  </si>
  <si>
    <t>381</t>
  </si>
  <si>
    <t>Tekuće donacije</t>
  </si>
  <si>
    <t>3812</t>
  </si>
  <si>
    <t>Tekuće donacije u naravi</t>
  </si>
  <si>
    <t>38129</t>
  </si>
  <si>
    <t>Ostale tekuće donacije u naravi</t>
  </si>
  <si>
    <t>18055006</t>
  </si>
  <si>
    <t>PRODUŽENI BORAVAK</t>
  </si>
  <si>
    <t>3222</t>
  </si>
  <si>
    <t>Materijal i sirovine</t>
  </si>
  <si>
    <t>32224</t>
  </si>
  <si>
    <t>Namirnice</t>
  </si>
  <si>
    <t>32233</t>
  </si>
  <si>
    <t>Plin</t>
  </si>
  <si>
    <t>4227</t>
  </si>
  <si>
    <t>Uređaji, strojevi i oprema za ostale namjene</t>
  </si>
  <si>
    <t>42273</t>
  </si>
  <si>
    <t>Oprema</t>
  </si>
  <si>
    <t>18055021</t>
  </si>
  <si>
    <t>TEKUĆE I INVESTICIJSKO ODRŽAVANJE IZNAD MINIMALNOG STANDARDA</t>
  </si>
  <si>
    <t>18055036</t>
  </si>
  <si>
    <t>ASISTENT U NASTAVI</t>
  </si>
  <si>
    <t>Izvor: 44</t>
  </si>
  <si>
    <t>EU fondovi-pomoći</t>
  </si>
  <si>
    <t>18055037</t>
  </si>
  <si>
    <t>SUFINANCIRANJE  ŠKOLSKOG ŠPORTA</t>
  </si>
  <si>
    <t>32372</t>
  </si>
  <si>
    <t>Ugovori o djelu</t>
  </si>
  <si>
    <t>18055039</t>
  </si>
  <si>
    <t>NABAVA ŠKOLSKIH UDŽBENIKA</t>
  </si>
  <si>
    <t>424</t>
  </si>
  <si>
    <t>Knjige, umjetnička djela i ostale izložbene vrijednosti</t>
  </si>
  <si>
    <t>4241</t>
  </si>
  <si>
    <t>Knjige u knjižnicama</t>
  </si>
  <si>
    <t>42411</t>
  </si>
  <si>
    <t>Knjige u knjižnici</t>
  </si>
  <si>
    <t>18055040</t>
  </si>
  <si>
    <t>SHEMA ŠKOLSKOG VOĆA</t>
  </si>
  <si>
    <t>Izvor: 42</t>
  </si>
  <si>
    <t>Namjenske tekuće pomoći</t>
  </si>
  <si>
    <t>18055043</t>
  </si>
  <si>
    <t>PREHRANA ZA UČENIKE U OSNOVNIM ŠKOLAMA</t>
  </si>
  <si>
    <t>18056</t>
  </si>
  <si>
    <t>KAPITALNO ULAGANJE U ŠKOLSTVO - MINIMALNI FINANCIJSKI STANDARD</t>
  </si>
  <si>
    <t>18056002</t>
  </si>
  <si>
    <t>ŠKOLSKA OPREMA</t>
  </si>
  <si>
    <t>42212</t>
  </si>
  <si>
    <t>Uredski namještaj</t>
  </si>
  <si>
    <t>4226</t>
  </si>
  <si>
    <t>Sportska i glazbena oprema</t>
  </si>
  <si>
    <t>42261</t>
  </si>
  <si>
    <t>Sportska oprema</t>
  </si>
  <si>
    <t>18157</t>
  </si>
  <si>
    <t>PREDŠKOLSKI ODGOJ I OBRAZOVANJE DJECE S POTEŠKOĆAMA</t>
  </si>
  <si>
    <t>18157001</t>
  </si>
  <si>
    <t>DNEVNI BORAVAK DJECE S POTEŠKOĆAMA</t>
  </si>
  <si>
    <t>Funk. klas: 0911</t>
  </si>
  <si>
    <t>Predškolsko obrazovanje</t>
  </si>
  <si>
    <t xml:space="preserve">Indeks </t>
  </si>
  <si>
    <t>Višak/manjak + 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</si>
</sst>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#,##0.00#####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b/>
      <sz val="13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Times New Roman"/>
      <family val="1"/>
      <charset val="238"/>
    </font>
    <font>
      <sz val="11"/>
      <color theme="2" tint="-0.749992370372631"/>
      <name val="Arial"/>
      <family val="2"/>
      <charset val="238"/>
    </font>
    <font>
      <b/>
      <sz val="11"/>
      <color theme="2" tint="-0.749992370372631"/>
      <name val="Arial"/>
      <family val="2"/>
      <charset val="238"/>
    </font>
    <font>
      <b/>
      <sz val="9"/>
      <color theme="2" tint="-0.749992370372631"/>
      <name val="Times New Roman"/>
      <family val="1"/>
      <charset val="238"/>
    </font>
    <font>
      <sz val="9"/>
      <color theme="2" tint="-0.74999237037263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 tint="0.249977111117893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1" fillId="0" borderId="0"/>
    <xf numFmtId="0" fontId="24" fillId="0" borderId="0"/>
  </cellStyleXfs>
  <cellXfs count="11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9" fillId="0" borderId="0" xfId="0" applyFont="1" applyAlignment="1">
      <alignment vertical="top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14" fillId="0" borderId="6" xfId="0" applyFont="1" applyBorder="1"/>
    <xf numFmtId="0" fontId="1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4" fontId="14" fillId="0" borderId="0" xfId="3" applyNumberFormat="1" applyFont="1" applyAlignment="1">
      <alignment horizontal="right" vertical="center"/>
    </xf>
    <xf numFmtId="0" fontId="14" fillId="0" borderId="0" xfId="3" applyFont="1"/>
    <xf numFmtId="0" fontId="15" fillId="0" borderId="6" xfId="3" applyFont="1" applyBorder="1"/>
    <xf numFmtId="0" fontId="14" fillId="0" borderId="0" xfId="3" applyFont="1" applyAlignment="1">
      <alignment horizontal="left"/>
    </xf>
    <xf numFmtId="0" fontId="14" fillId="0" borderId="6" xfId="3" applyFont="1" applyBorder="1"/>
    <xf numFmtId="0" fontId="14" fillId="0" borderId="0" xfId="0" applyFont="1"/>
    <xf numFmtId="0" fontId="15" fillId="0" borderId="0" xfId="0" applyFont="1" applyAlignment="1"/>
    <xf numFmtId="0" fontId="15" fillId="0" borderId="0" xfId="0" applyFont="1"/>
    <xf numFmtId="4" fontId="15" fillId="5" borderId="3" xfId="0" applyNumberFormat="1" applyFont="1" applyFill="1" applyBorder="1" applyAlignment="1">
      <alignment horizontal="right" vertical="center" wrapText="1"/>
    </xf>
    <xf numFmtId="4" fontId="15" fillId="7" borderId="3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vertical="center"/>
    </xf>
    <xf numFmtId="4" fontId="14" fillId="6" borderId="3" xfId="0" applyNumberFormat="1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6" borderId="3" xfId="0" applyFont="1" applyFill="1" applyBorder="1" applyAlignment="1">
      <alignment horizontal="left" vertical="center" wrapText="1" indent="2"/>
    </xf>
    <xf numFmtId="4" fontId="15" fillId="4" borderId="3" xfId="0" applyNumberFormat="1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wrapText="1"/>
    </xf>
    <xf numFmtId="0" fontId="14" fillId="6" borderId="3" xfId="0" applyFont="1" applyFill="1" applyBorder="1" applyAlignment="1">
      <alignment wrapText="1"/>
    </xf>
    <xf numFmtId="0" fontId="14" fillId="6" borderId="3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vertical="center" wrapText="1"/>
    </xf>
    <xf numFmtId="4" fontId="14" fillId="0" borderId="0" xfId="0" applyNumberFormat="1" applyFont="1"/>
    <xf numFmtId="4" fontId="14" fillId="0" borderId="3" xfId="0" applyNumberFormat="1" applyFont="1" applyFill="1" applyBorder="1" applyAlignment="1">
      <alignment horizontal="right" vertical="center" wrapText="1"/>
    </xf>
    <xf numFmtId="0" fontId="14" fillId="0" borderId="0" xfId="0" applyFont="1" applyBorder="1"/>
    <xf numFmtId="0" fontId="15" fillId="0" borderId="0" xfId="0" applyFont="1" applyBorder="1" applyAlignment="1"/>
    <xf numFmtId="0" fontId="14" fillId="0" borderId="3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4" fontId="15" fillId="0" borderId="0" xfId="0" applyNumberFormat="1" applyFont="1"/>
    <xf numFmtId="0" fontId="14" fillId="0" borderId="0" xfId="0" applyFont="1" applyFill="1"/>
    <xf numFmtId="0" fontId="22" fillId="0" borderId="0" xfId="3" applyFont="1"/>
    <xf numFmtId="4" fontId="15" fillId="6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 indent="1"/>
    </xf>
    <xf numFmtId="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Border="1" applyAlignment="1">
      <alignment horizontal="left"/>
    </xf>
    <xf numFmtId="0" fontId="26" fillId="0" borderId="0" xfId="4" applyFont="1"/>
    <xf numFmtId="0" fontId="25" fillId="0" borderId="10" xfId="4" applyFont="1" applyBorder="1"/>
    <xf numFmtId="0" fontId="25" fillId="5" borderId="3" xfId="4" applyFont="1" applyFill="1" applyBorder="1" applyAlignment="1">
      <alignment horizontal="center"/>
    </xf>
    <xf numFmtId="0" fontId="26" fillId="0" borderId="3" xfId="4" applyFont="1" applyBorder="1"/>
    <xf numFmtId="165" fontId="26" fillId="0" borderId="3" xfId="4" applyNumberFormat="1" applyFont="1" applyBorder="1" applyAlignment="1">
      <alignment horizontal="right"/>
    </xf>
    <xf numFmtId="0" fontId="15" fillId="0" borderId="3" xfId="0" applyFont="1" applyFill="1" applyBorder="1" applyAlignment="1">
      <alignment horizontal="center" vertical="center"/>
    </xf>
    <xf numFmtId="0" fontId="25" fillId="5" borderId="3" xfId="4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" fontId="14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164" fontId="15" fillId="0" borderId="0" xfId="0" applyNumberFormat="1" applyFont="1" applyFill="1"/>
    <xf numFmtId="0" fontId="19" fillId="5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10" fontId="14" fillId="0" borderId="0" xfId="0" applyNumberFormat="1" applyFont="1"/>
    <xf numFmtId="4" fontId="23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left"/>
    </xf>
    <xf numFmtId="4" fontId="14" fillId="0" borderId="3" xfId="0" applyNumberFormat="1" applyFont="1" applyBorder="1"/>
  </cellXfs>
  <cellStyles count="5">
    <cellStyle name="Normal 2" xfId="3" xr:uid="{D61B08FD-75BF-4FCE-BD21-15027134BAA5}"/>
    <cellStyle name="Normalno" xfId="0" builtinId="0"/>
    <cellStyle name="Normalno 2" xfId="1" xr:uid="{982F8F23-399C-40E0-8828-87DE996E76BD}"/>
    <cellStyle name="Normalno 3" xfId="4" xr:uid="{2617CF06-28DF-4BBF-8D9E-3610A22B1706}"/>
    <cellStyle name="Obično_bilanca" xfId="2" xr:uid="{D7ED8E01-529A-4343-A34D-1D1A797319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0</xdr:colOff>
      <xdr:row>3</xdr:row>
      <xdr:rowOff>182880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58DB407-03B5-4F57-952E-7AF4E510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03632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C3BD-E579-4CCF-97A4-1D26136CCC47}">
  <dimension ref="A1:I30"/>
  <sheetViews>
    <sheetView showGridLines="0" tabSelected="1" zoomScaleNormal="100" workbookViewId="0">
      <selection activeCell="G29" sqref="G29"/>
    </sheetView>
  </sheetViews>
  <sheetFormatPr defaultRowHeight="14.4" x14ac:dyDescent="0.3"/>
  <cols>
    <col min="1" max="1" width="15.21875" style="36" customWidth="1"/>
    <col min="2" max="2" width="20.5546875" style="36" customWidth="1"/>
    <col min="3" max="5" width="20.77734375" style="36" customWidth="1"/>
    <col min="6" max="6" width="13.44140625" style="36" customWidth="1"/>
    <col min="7" max="7" width="13" style="36" customWidth="1"/>
    <col min="8" max="16384" width="8.88671875" style="36"/>
  </cols>
  <sheetData>
    <row r="1" spans="1:9" s="32" customFormat="1" ht="13.2" customHeight="1" x14ac:dyDescent="0.3">
      <c r="A1" s="28"/>
      <c r="B1" s="29" t="s">
        <v>133</v>
      </c>
      <c r="C1" s="29"/>
      <c r="D1" s="30"/>
      <c r="E1" s="31"/>
      <c r="F1" s="30"/>
    </row>
    <row r="2" spans="1:9" s="32" customFormat="1" x14ac:dyDescent="0.3">
      <c r="A2" s="33"/>
      <c r="B2" s="34" t="s">
        <v>142</v>
      </c>
      <c r="C2" s="34"/>
      <c r="D2" s="30"/>
      <c r="E2" s="31"/>
      <c r="F2" s="30"/>
      <c r="I2" s="66"/>
    </row>
    <row r="3" spans="1:9" s="32" customFormat="1" x14ac:dyDescent="0.3">
      <c r="A3" s="33"/>
      <c r="B3" s="30" t="s">
        <v>143</v>
      </c>
      <c r="C3" s="30"/>
      <c r="D3" s="30"/>
      <c r="E3" s="31"/>
      <c r="F3" s="30"/>
    </row>
    <row r="4" spans="1:9" s="32" customFormat="1" ht="15" thickBot="1" x14ac:dyDescent="0.35">
      <c r="A4" s="35"/>
      <c r="B4" s="30" t="s">
        <v>144</v>
      </c>
      <c r="C4" s="30"/>
      <c r="D4" s="30"/>
      <c r="E4" s="31"/>
      <c r="F4" s="30"/>
    </row>
    <row r="5" spans="1:9" ht="20.399999999999999" customHeight="1" thickBot="1" x14ac:dyDescent="0.35">
      <c r="A5" s="92" t="s">
        <v>131</v>
      </c>
      <c r="B5" s="93"/>
      <c r="C5" s="93"/>
      <c r="D5" s="93"/>
      <c r="E5" s="93"/>
      <c r="F5" s="93"/>
      <c r="G5" s="94"/>
    </row>
    <row r="6" spans="1:9" ht="14.4" customHeight="1" x14ac:dyDescent="0.3">
      <c r="C6" s="37"/>
      <c r="D6" s="37"/>
      <c r="E6" s="37"/>
      <c r="F6" s="37"/>
      <c r="G6" s="37"/>
    </row>
    <row r="7" spans="1:9" x14ac:dyDescent="0.3">
      <c r="A7" s="98" t="s">
        <v>149</v>
      </c>
      <c r="B7" s="98"/>
    </row>
    <row r="8" spans="1:9" ht="20.399999999999999" customHeight="1" x14ac:dyDescent="0.3">
      <c r="A8" s="88" t="s">
        <v>129</v>
      </c>
      <c r="B8" s="89"/>
      <c r="C8" s="79" t="s">
        <v>156</v>
      </c>
      <c r="D8" s="79" t="s">
        <v>157</v>
      </c>
      <c r="E8" s="79" t="s">
        <v>158</v>
      </c>
      <c r="F8" s="79" t="s">
        <v>147</v>
      </c>
      <c r="G8" s="79" t="s">
        <v>147</v>
      </c>
    </row>
    <row r="9" spans="1:9" ht="10.8" customHeight="1" x14ac:dyDescent="0.3">
      <c r="A9" s="90">
        <v>1</v>
      </c>
      <c r="B9" s="91"/>
      <c r="C9" s="45">
        <v>2</v>
      </c>
      <c r="D9" s="45">
        <v>3</v>
      </c>
      <c r="E9" s="45">
        <v>4</v>
      </c>
      <c r="F9" s="45" t="s">
        <v>148</v>
      </c>
      <c r="G9" s="45" t="s">
        <v>146</v>
      </c>
    </row>
    <row r="10" spans="1:9" ht="20.399999999999999" customHeight="1" x14ac:dyDescent="0.3">
      <c r="A10" s="87" t="s">
        <v>34</v>
      </c>
      <c r="B10" s="87"/>
      <c r="C10" s="59">
        <v>1333490.68</v>
      </c>
      <c r="D10" s="59">
        <f>1191904+315690+2366.32</f>
        <v>1509960.32</v>
      </c>
      <c r="E10" s="59">
        <v>1434720.47</v>
      </c>
      <c r="F10" s="59">
        <f>+E10/C10*100</f>
        <v>107.59133839615586</v>
      </c>
      <c r="G10" s="59">
        <f>+E10/D10*100</f>
        <v>95.017097535384238</v>
      </c>
    </row>
    <row r="11" spans="1:9" ht="20.399999999999999" customHeight="1" x14ac:dyDescent="0.3">
      <c r="A11" s="87" t="s">
        <v>54</v>
      </c>
      <c r="B11" s="87"/>
      <c r="C11" s="62">
        <v>3.14</v>
      </c>
      <c r="D11" s="59">
        <v>0</v>
      </c>
      <c r="E11" s="62">
        <v>0</v>
      </c>
      <c r="F11" s="59">
        <f t="shared" ref="F11:F16" si="0">+E11/C11*100</f>
        <v>0</v>
      </c>
      <c r="G11" s="59"/>
    </row>
    <row r="12" spans="1:9" s="38" customFormat="1" ht="20.399999999999999" customHeight="1" x14ac:dyDescent="0.3">
      <c r="A12" s="95" t="s">
        <v>132</v>
      </c>
      <c r="B12" s="95"/>
      <c r="C12" s="39">
        <f>+C11+C10</f>
        <v>1333493.8199999998</v>
      </c>
      <c r="D12" s="39">
        <f>+D10+D11</f>
        <v>1509960.32</v>
      </c>
      <c r="E12" s="39">
        <f>SUM(E10:E11)</f>
        <v>1434720.47</v>
      </c>
      <c r="F12" s="39">
        <f t="shared" si="0"/>
        <v>107.59108504904809</v>
      </c>
      <c r="G12" s="39">
        <f t="shared" ref="G12:G15" si="1">+E12/D12*100</f>
        <v>95.017097535384238</v>
      </c>
      <c r="H12" s="36"/>
      <c r="I12" s="36"/>
    </row>
    <row r="13" spans="1:9" ht="20.399999999999999" customHeight="1" x14ac:dyDescent="0.3">
      <c r="A13" s="87" t="s">
        <v>111</v>
      </c>
      <c r="B13" s="87"/>
      <c r="C13" s="59">
        <v>1324546.6499999999</v>
      </c>
      <c r="D13" s="59">
        <v>1472744</v>
      </c>
      <c r="E13" s="59">
        <v>1626586.12</v>
      </c>
      <c r="F13" s="59">
        <f t="shared" si="0"/>
        <v>122.80323384608616</v>
      </c>
      <c r="G13" s="59">
        <f t="shared" si="1"/>
        <v>110.44595123117121</v>
      </c>
    </row>
    <row r="14" spans="1:9" ht="20.399999999999999" customHeight="1" x14ac:dyDescent="0.3">
      <c r="A14" s="87" t="s">
        <v>101</v>
      </c>
      <c r="B14" s="87"/>
      <c r="C14" s="59">
        <v>3111.24</v>
      </c>
      <c r="D14" s="59">
        <v>34850</v>
      </c>
      <c r="E14" s="59">
        <v>7899.1</v>
      </c>
      <c r="F14" s="59">
        <f t="shared" si="0"/>
        <v>253.88912459340972</v>
      </c>
      <c r="G14" s="59">
        <f t="shared" si="1"/>
        <v>22.665997130559543</v>
      </c>
      <c r="I14" s="58"/>
    </row>
    <row r="15" spans="1:9" s="38" customFormat="1" ht="20.399999999999999" customHeight="1" x14ac:dyDescent="0.3">
      <c r="A15" s="95" t="s">
        <v>127</v>
      </c>
      <c r="B15" s="95"/>
      <c r="C15" s="39">
        <f>+C13+C14</f>
        <v>1327657.8899999999</v>
      </c>
      <c r="D15" s="39">
        <f>+D13+D14</f>
        <v>1507594</v>
      </c>
      <c r="E15" s="39">
        <f>+E13+E14</f>
        <v>1634485.2200000002</v>
      </c>
      <c r="F15" s="39">
        <f t="shared" si="0"/>
        <v>123.1104211642956</v>
      </c>
      <c r="G15" s="39">
        <f t="shared" si="1"/>
        <v>108.41680319767791</v>
      </c>
      <c r="H15" s="36"/>
      <c r="I15" s="36"/>
    </row>
    <row r="16" spans="1:9" ht="20.399999999999999" customHeight="1" x14ac:dyDescent="0.3">
      <c r="A16" s="96" t="s">
        <v>128</v>
      </c>
      <c r="B16" s="96"/>
      <c r="C16" s="67">
        <f>+C12-C15</f>
        <v>5835.9299999999348</v>
      </c>
      <c r="D16" s="68">
        <f>+D12-D15</f>
        <v>2366.3200000000652</v>
      </c>
      <c r="E16" s="67">
        <f>+E12-E15</f>
        <v>-199764.75000000023</v>
      </c>
      <c r="F16" s="67">
        <f t="shared" si="0"/>
        <v>-3423.0148408223281</v>
      </c>
      <c r="G16" s="67"/>
    </row>
    <row r="17" spans="1:7" x14ac:dyDescent="0.3">
      <c r="D17" s="58"/>
    </row>
    <row r="18" spans="1:7" ht="21.6" customHeight="1" x14ac:dyDescent="0.3">
      <c r="A18" s="97" t="s">
        <v>150</v>
      </c>
      <c r="B18" s="97"/>
    </row>
    <row r="19" spans="1:7" s="60" customFormat="1" ht="21.6" customHeight="1" x14ac:dyDescent="0.3">
      <c r="A19" s="88" t="s">
        <v>129</v>
      </c>
      <c r="B19" s="89"/>
      <c r="C19" s="79" t="s">
        <v>156</v>
      </c>
      <c r="D19" s="79" t="s">
        <v>157</v>
      </c>
      <c r="E19" s="79" t="s">
        <v>158</v>
      </c>
      <c r="F19" s="45" t="s">
        <v>147</v>
      </c>
      <c r="G19" s="45" t="s">
        <v>147</v>
      </c>
    </row>
    <row r="20" spans="1:7" s="60" customFormat="1" ht="10.199999999999999" customHeight="1" x14ac:dyDescent="0.3">
      <c r="A20" s="90">
        <v>1</v>
      </c>
      <c r="B20" s="91"/>
      <c r="C20" s="45">
        <v>2</v>
      </c>
      <c r="D20" s="45">
        <v>3</v>
      </c>
      <c r="E20" s="45">
        <v>4</v>
      </c>
      <c r="F20" s="45" t="s">
        <v>148</v>
      </c>
      <c r="G20" s="45" t="s">
        <v>146</v>
      </c>
    </row>
    <row r="21" spans="1:7" s="60" customFormat="1" ht="24" customHeight="1" x14ac:dyDescent="0.3">
      <c r="A21" s="87" t="s">
        <v>151</v>
      </c>
      <c r="B21" s="87"/>
      <c r="C21" s="59">
        <v>0</v>
      </c>
      <c r="D21" s="59">
        <v>0</v>
      </c>
      <c r="E21" s="59">
        <v>0</v>
      </c>
      <c r="F21" s="59"/>
      <c r="G21" s="59"/>
    </row>
    <row r="22" spans="1:7" s="60" customFormat="1" ht="24.6" customHeight="1" x14ac:dyDescent="0.3">
      <c r="A22" s="87" t="s">
        <v>152</v>
      </c>
      <c r="B22" s="87"/>
      <c r="C22" s="59">
        <v>0</v>
      </c>
      <c r="D22" s="59">
        <v>0</v>
      </c>
      <c r="E22" s="59">
        <v>0</v>
      </c>
      <c r="F22" s="59"/>
      <c r="G22" s="59"/>
    </row>
    <row r="23" spans="1:7" s="60" customFormat="1" ht="23.4" customHeight="1" x14ac:dyDescent="0.3">
      <c r="A23" s="87" t="s">
        <v>130</v>
      </c>
      <c r="B23" s="87"/>
      <c r="C23" s="59">
        <v>0</v>
      </c>
      <c r="D23" s="59">
        <v>0</v>
      </c>
      <c r="E23" s="59">
        <v>0</v>
      </c>
      <c r="F23" s="59"/>
      <c r="G23" s="59"/>
    </row>
    <row r="24" spans="1:7" s="60" customFormat="1" ht="21.6" customHeight="1" x14ac:dyDescent="0.3">
      <c r="A24" s="73"/>
      <c r="B24" s="73"/>
    </row>
    <row r="25" spans="1:7" s="60" customFormat="1" ht="21.6" customHeight="1" x14ac:dyDescent="0.3">
      <c r="A25" s="61" t="s">
        <v>153</v>
      </c>
      <c r="B25" s="61"/>
    </row>
    <row r="26" spans="1:7" s="60" customFormat="1" ht="21.6" customHeight="1" x14ac:dyDescent="0.3">
      <c r="A26" s="88" t="s">
        <v>129</v>
      </c>
      <c r="B26" s="89"/>
      <c r="C26" s="79" t="s">
        <v>156</v>
      </c>
      <c r="D26" s="79" t="s">
        <v>157</v>
      </c>
      <c r="E26" s="79" t="s">
        <v>158</v>
      </c>
      <c r="F26" s="45" t="s">
        <v>147</v>
      </c>
      <c r="G26" s="45" t="s">
        <v>147</v>
      </c>
    </row>
    <row r="27" spans="1:7" ht="8.4" customHeight="1" x14ac:dyDescent="0.3">
      <c r="A27" s="90">
        <v>1</v>
      </c>
      <c r="B27" s="91"/>
      <c r="C27" s="45">
        <v>2</v>
      </c>
      <c r="D27" s="45">
        <v>3</v>
      </c>
      <c r="E27" s="45">
        <v>4</v>
      </c>
      <c r="F27" s="45" t="s">
        <v>148</v>
      </c>
      <c r="G27" s="45" t="s">
        <v>146</v>
      </c>
    </row>
    <row r="28" spans="1:7" ht="24" customHeight="1" x14ac:dyDescent="0.3">
      <c r="A28" s="87" t="s">
        <v>154</v>
      </c>
      <c r="B28" s="87"/>
      <c r="C28" s="59">
        <v>-6958.03</v>
      </c>
      <c r="D28" s="59">
        <v>2366.3200000000002</v>
      </c>
      <c r="E28" s="59">
        <f>+D29</f>
        <v>2366.3200000000002</v>
      </c>
      <c r="F28" s="59">
        <f>+E28/C28*100</f>
        <v>-34.00847653718079</v>
      </c>
      <c r="G28" s="59">
        <f>+E28/D28*100</f>
        <v>100</v>
      </c>
    </row>
    <row r="29" spans="1:7" ht="24" customHeight="1" x14ac:dyDescent="0.3">
      <c r="A29" s="87" t="s">
        <v>155</v>
      </c>
      <c r="B29" s="87"/>
      <c r="C29" s="59">
        <v>-1122.0999999999999</v>
      </c>
      <c r="D29" s="59">
        <v>2366.3200000000002</v>
      </c>
      <c r="E29" s="59">
        <f>+E23</f>
        <v>0</v>
      </c>
      <c r="F29" s="59">
        <f>+E29/C29*100</f>
        <v>0</v>
      </c>
      <c r="G29" s="59"/>
    </row>
    <row r="30" spans="1:7" ht="22.2" customHeight="1" x14ac:dyDescent="0.3">
      <c r="A30" s="109" t="s">
        <v>497</v>
      </c>
      <c r="B30" s="109"/>
      <c r="C30" s="108"/>
      <c r="D30" s="108"/>
      <c r="E30" s="110">
        <f>+E16+E28</f>
        <v>-197398.43000000023</v>
      </c>
      <c r="F30" s="108"/>
      <c r="G30" s="108"/>
    </row>
  </sheetData>
  <mergeCells count="22">
    <mergeCell ref="A30:B30"/>
    <mergeCell ref="A22:B22"/>
    <mergeCell ref="A5:G5"/>
    <mergeCell ref="A10:B10"/>
    <mergeCell ref="A11:B11"/>
    <mergeCell ref="A12:B12"/>
    <mergeCell ref="A13:B13"/>
    <mergeCell ref="A14:B14"/>
    <mergeCell ref="A15:B15"/>
    <mergeCell ref="A16:B16"/>
    <mergeCell ref="A8:B8"/>
    <mergeCell ref="A9:B9"/>
    <mergeCell ref="A18:B18"/>
    <mergeCell ref="A7:B7"/>
    <mergeCell ref="A19:B19"/>
    <mergeCell ref="A20:B20"/>
    <mergeCell ref="A21:B21"/>
    <mergeCell ref="A23:B23"/>
    <mergeCell ref="A26:B26"/>
    <mergeCell ref="A27:B27"/>
    <mergeCell ref="A28:B28"/>
    <mergeCell ref="A29:B2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8231-149B-486D-B0B0-833AABBA6503}">
  <dimension ref="A1:I97"/>
  <sheetViews>
    <sheetView showGridLines="0" workbookViewId="0">
      <selection activeCell="E11" sqref="E11"/>
    </sheetView>
  </sheetViews>
  <sheetFormatPr defaultColWidth="59.109375" defaultRowHeight="14.4" x14ac:dyDescent="0.3"/>
  <cols>
    <col min="1" max="1" width="55.77734375" style="36" customWidth="1"/>
    <col min="2" max="2" width="20.88671875" style="36" customWidth="1"/>
    <col min="3" max="4" width="20.77734375" style="36" customWidth="1"/>
    <col min="5" max="5" width="13.6640625" style="36" customWidth="1"/>
    <col min="6" max="6" width="13.5546875" style="36" customWidth="1"/>
    <col min="7" max="7" width="12.88671875" style="36" customWidth="1"/>
    <col min="8" max="8" width="12.5546875" style="36" customWidth="1"/>
    <col min="9" max="9" width="15.33203125" style="36" customWidth="1"/>
    <col min="10" max="16384" width="59.109375" style="36"/>
  </cols>
  <sheetData>
    <row r="1" spans="1:7" ht="15" thickBot="1" x14ac:dyDescent="0.35"/>
    <row r="2" spans="1:7" ht="18.600000000000001" customHeight="1" thickBot="1" x14ac:dyDescent="0.35">
      <c r="A2" s="92" t="s">
        <v>145</v>
      </c>
      <c r="B2" s="93"/>
      <c r="C2" s="93"/>
      <c r="D2" s="93"/>
      <c r="E2" s="93"/>
      <c r="F2" s="94"/>
    </row>
    <row r="4" spans="1:7" ht="24.6" customHeight="1" x14ac:dyDescent="0.3">
      <c r="A4" s="41" t="s">
        <v>129</v>
      </c>
      <c r="B4" s="79" t="s">
        <v>156</v>
      </c>
      <c r="C4" s="79" t="s">
        <v>157</v>
      </c>
      <c r="D4" s="79" t="s">
        <v>158</v>
      </c>
      <c r="E4" s="45" t="s">
        <v>147</v>
      </c>
      <c r="F4" s="45" t="s">
        <v>147</v>
      </c>
    </row>
    <row r="5" spans="1:7" s="81" customFormat="1" ht="9" customHeight="1" x14ac:dyDescent="0.3">
      <c r="A5" s="45">
        <v>1</v>
      </c>
      <c r="B5" s="45">
        <v>2</v>
      </c>
      <c r="C5" s="45">
        <v>3</v>
      </c>
      <c r="D5" s="45">
        <v>4</v>
      </c>
      <c r="E5" s="45" t="s">
        <v>148</v>
      </c>
      <c r="F5" s="45" t="s">
        <v>146</v>
      </c>
    </row>
    <row r="6" spans="1:7" s="38" customFormat="1" ht="25.05" customHeight="1" x14ac:dyDescent="0.3">
      <c r="A6" s="46" t="s">
        <v>34</v>
      </c>
      <c r="B6" s="39">
        <f>+B7+B11+B14+B17+B23</f>
        <v>1333490.68</v>
      </c>
      <c r="C6" s="39">
        <f>+C7+C11+C14+C17+C23</f>
        <v>1507592</v>
      </c>
      <c r="D6" s="39">
        <f>+D7+D11+D14+D17+D23</f>
        <v>1434720.47</v>
      </c>
      <c r="E6" s="39">
        <f>+D6/B6*100</f>
        <v>107.59133839615586</v>
      </c>
      <c r="F6" s="39">
        <f>+D6/C6*100</f>
        <v>95.166362649841602</v>
      </c>
      <c r="G6" s="64"/>
    </row>
    <row r="7" spans="1:7" s="72" customFormat="1" ht="25.05" customHeight="1" x14ac:dyDescent="0.3">
      <c r="A7" s="70" t="s">
        <v>35</v>
      </c>
      <c r="B7" s="68">
        <f>+B8</f>
        <v>1049508.7</v>
      </c>
      <c r="C7" s="68">
        <f>+C8</f>
        <v>1161352</v>
      </c>
      <c r="D7" s="68">
        <f>+D8</f>
        <v>1119689.8400000001</v>
      </c>
      <c r="E7" s="68">
        <f t="shared" ref="E7:E70" si="0">+D7/B7*100</f>
        <v>106.6870469963708</v>
      </c>
      <c r="F7" s="68">
        <f t="shared" ref="F7:F70" si="1">+D7/C7*100</f>
        <v>96.412615641080407</v>
      </c>
      <c r="G7" s="71"/>
    </row>
    <row r="8" spans="1:7" s="65" customFormat="1" ht="25.05" customHeight="1" x14ac:dyDescent="0.3">
      <c r="A8" s="63" t="s">
        <v>36</v>
      </c>
      <c r="B8" s="59">
        <f>+B9+B10</f>
        <v>1049508.7</v>
      </c>
      <c r="C8" s="59">
        <f>+C9+C10</f>
        <v>1161352</v>
      </c>
      <c r="D8" s="59">
        <v>1119689.8400000001</v>
      </c>
      <c r="E8" s="59">
        <f t="shared" si="0"/>
        <v>106.6870469963708</v>
      </c>
      <c r="F8" s="59">
        <f t="shared" si="1"/>
        <v>96.412615641080407</v>
      </c>
      <c r="G8" s="71"/>
    </row>
    <row r="9" spans="1:7" s="65" customFormat="1" ht="25.05" customHeight="1" x14ac:dyDescent="0.3">
      <c r="A9" s="63" t="s">
        <v>37</v>
      </c>
      <c r="B9" s="59">
        <v>1049508.7</v>
      </c>
      <c r="C9" s="59">
        <v>1151352</v>
      </c>
      <c r="D9" s="59">
        <v>1119689.8400000001</v>
      </c>
      <c r="E9" s="59">
        <f t="shared" si="0"/>
        <v>106.6870469963708</v>
      </c>
      <c r="F9" s="59">
        <f t="shared" si="1"/>
        <v>97.250001737088226</v>
      </c>
      <c r="G9" s="71"/>
    </row>
    <row r="10" spans="1:7" s="65" customFormat="1" ht="25.05" customHeight="1" x14ac:dyDescent="0.3">
      <c r="A10" s="63" t="s">
        <v>38</v>
      </c>
      <c r="B10" s="59">
        <v>0</v>
      </c>
      <c r="C10" s="59">
        <v>10000</v>
      </c>
      <c r="D10" s="59">
        <v>0</v>
      </c>
      <c r="E10" s="59"/>
      <c r="F10" s="59">
        <f t="shared" si="1"/>
        <v>0</v>
      </c>
      <c r="G10" s="71"/>
    </row>
    <row r="11" spans="1:7" s="72" customFormat="1" ht="25.05" customHeight="1" x14ac:dyDescent="0.3">
      <c r="A11" s="70" t="s">
        <v>39</v>
      </c>
      <c r="B11" s="68">
        <f>+B12+B13</f>
        <v>0</v>
      </c>
      <c r="C11" s="68">
        <f>+C12</f>
        <v>0</v>
      </c>
      <c r="D11" s="68">
        <v>0.02</v>
      </c>
      <c r="E11" s="68"/>
      <c r="F11" s="68"/>
      <c r="G11" s="71"/>
    </row>
    <row r="12" spans="1:7" s="65" customFormat="1" ht="25.05" customHeight="1" x14ac:dyDescent="0.3">
      <c r="A12" s="63" t="s">
        <v>40</v>
      </c>
      <c r="B12" s="59">
        <v>0</v>
      </c>
      <c r="C12" s="59">
        <f>+C13</f>
        <v>0</v>
      </c>
      <c r="D12" s="59">
        <v>0.02</v>
      </c>
      <c r="E12" s="59"/>
      <c r="F12" s="59"/>
      <c r="G12" s="71"/>
    </row>
    <row r="13" spans="1:7" s="65" customFormat="1" ht="25.05" customHeight="1" x14ac:dyDescent="0.3">
      <c r="A13" s="63" t="s">
        <v>41</v>
      </c>
      <c r="B13" s="59">
        <v>0</v>
      </c>
      <c r="C13" s="59">
        <v>0</v>
      </c>
      <c r="D13" s="59">
        <v>0.02</v>
      </c>
      <c r="E13" s="59"/>
      <c r="F13" s="59"/>
      <c r="G13" s="71"/>
    </row>
    <row r="14" spans="1:7" s="72" customFormat="1" ht="25.05" customHeight="1" x14ac:dyDescent="0.3">
      <c r="A14" s="70" t="s">
        <v>42</v>
      </c>
      <c r="B14" s="68">
        <f>+B15</f>
        <v>25771.16</v>
      </c>
      <c r="C14" s="68">
        <f>+C15</f>
        <v>21450</v>
      </c>
      <c r="D14" s="68">
        <f>+D15</f>
        <v>31617.38</v>
      </c>
      <c r="E14" s="68">
        <f t="shared" si="0"/>
        <v>122.68512554343694</v>
      </c>
      <c r="F14" s="68">
        <f t="shared" si="1"/>
        <v>147.40037296037295</v>
      </c>
      <c r="G14" s="71"/>
    </row>
    <row r="15" spans="1:7" s="65" customFormat="1" ht="25.05" customHeight="1" x14ac:dyDescent="0.3">
      <c r="A15" s="63" t="s">
        <v>43</v>
      </c>
      <c r="B15" s="59">
        <f>+B16</f>
        <v>25771.16</v>
      </c>
      <c r="C15" s="59">
        <v>21450</v>
      </c>
      <c r="D15" s="59">
        <v>31617.38</v>
      </c>
      <c r="E15" s="59">
        <f t="shared" si="0"/>
        <v>122.68512554343694</v>
      </c>
      <c r="F15" s="59">
        <f t="shared" si="1"/>
        <v>147.40037296037295</v>
      </c>
      <c r="G15" s="71"/>
    </row>
    <row r="16" spans="1:7" s="65" customFormat="1" ht="25.05" customHeight="1" x14ac:dyDescent="0.3">
      <c r="A16" s="63" t="s">
        <v>44</v>
      </c>
      <c r="B16" s="59">
        <v>25771.16</v>
      </c>
      <c r="C16" s="59">
        <v>21450</v>
      </c>
      <c r="D16" s="59">
        <f>+D15</f>
        <v>31617.38</v>
      </c>
      <c r="E16" s="59">
        <f t="shared" si="0"/>
        <v>122.68512554343694</v>
      </c>
      <c r="F16" s="59">
        <f t="shared" si="1"/>
        <v>147.40037296037295</v>
      </c>
      <c r="G16" s="71"/>
    </row>
    <row r="17" spans="1:9" s="72" customFormat="1" ht="25.05" customHeight="1" x14ac:dyDescent="0.3">
      <c r="A17" s="70" t="s">
        <v>45</v>
      </c>
      <c r="B17" s="68">
        <f>+B18+B20</f>
        <v>10077</v>
      </c>
      <c r="C17" s="68">
        <f>+C18+C20</f>
        <v>9100</v>
      </c>
      <c r="D17" s="68">
        <f>+D18+D20</f>
        <v>10045</v>
      </c>
      <c r="E17" s="68">
        <f t="shared" si="0"/>
        <v>99.682445172174255</v>
      </c>
      <c r="F17" s="68">
        <f t="shared" si="1"/>
        <v>110.38461538461539</v>
      </c>
      <c r="G17" s="71"/>
    </row>
    <row r="18" spans="1:9" s="65" customFormat="1" ht="25.05" customHeight="1" x14ac:dyDescent="0.3">
      <c r="A18" s="63" t="s">
        <v>46</v>
      </c>
      <c r="B18" s="59">
        <f>+B19</f>
        <v>10077</v>
      </c>
      <c r="C18" s="59">
        <v>9000</v>
      </c>
      <c r="D18" s="59">
        <v>10025</v>
      </c>
      <c r="E18" s="59">
        <f t="shared" si="0"/>
        <v>99.483973404783171</v>
      </c>
      <c r="F18" s="59">
        <f t="shared" si="1"/>
        <v>111.38888888888889</v>
      </c>
      <c r="G18" s="71"/>
    </row>
    <row r="19" spans="1:9" s="65" customFormat="1" ht="25.05" customHeight="1" x14ac:dyDescent="0.3">
      <c r="A19" s="63" t="s">
        <v>47</v>
      </c>
      <c r="B19" s="59">
        <v>10077</v>
      </c>
      <c r="C19" s="59">
        <v>9000</v>
      </c>
      <c r="D19" s="59">
        <v>10025</v>
      </c>
      <c r="E19" s="59">
        <f t="shared" si="0"/>
        <v>99.483973404783171</v>
      </c>
      <c r="F19" s="59">
        <f t="shared" si="1"/>
        <v>111.38888888888889</v>
      </c>
      <c r="G19" s="71"/>
    </row>
    <row r="20" spans="1:9" s="65" customFormat="1" ht="25.05" customHeight="1" x14ac:dyDescent="0.3">
      <c r="A20" s="63" t="s">
        <v>48</v>
      </c>
      <c r="B20" s="59">
        <f>+B21+B22</f>
        <v>0</v>
      </c>
      <c r="C20" s="59">
        <f>+C21</f>
        <v>100</v>
      </c>
      <c r="D20" s="59">
        <v>20</v>
      </c>
      <c r="E20" s="59"/>
      <c r="F20" s="59">
        <f t="shared" si="1"/>
        <v>20</v>
      </c>
      <c r="G20" s="71"/>
    </row>
    <row r="21" spans="1:9" s="65" customFormat="1" ht="25.05" customHeight="1" x14ac:dyDescent="0.3">
      <c r="A21" s="63" t="s">
        <v>123</v>
      </c>
      <c r="B21" s="59">
        <v>0</v>
      </c>
      <c r="C21" s="59">
        <v>100</v>
      </c>
      <c r="D21" s="59">
        <v>20</v>
      </c>
      <c r="E21" s="59"/>
      <c r="F21" s="59">
        <f t="shared" si="1"/>
        <v>20</v>
      </c>
      <c r="G21" s="71"/>
    </row>
    <row r="22" spans="1:9" s="65" customFormat="1" ht="25.05" customHeight="1" x14ac:dyDescent="0.3">
      <c r="A22" s="63" t="s">
        <v>49</v>
      </c>
      <c r="B22" s="59">
        <v>0</v>
      </c>
      <c r="C22" s="59">
        <v>0</v>
      </c>
      <c r="D22" s="59">
        <v>0</v>
      </c>
      <c r="E22" s="59"/>
      <c r="F22" s="59"/>
      <c r="G22" s="71"/>
    </row>
    <row r="23" spans="1:9" s="65" customFormat="1" ht="25.05" customHeight="1" x14ac:dyDescent="0.3">
      <c r="A23" s="82" t="s">
        <v>50</v>
      </c>
      <c r="B23" s="59">
        <f>+B24</f>
        <v>248133.81999999998</v>
      </c>
      <c r="C23" s="59">
        <v>315690</v>
      </c>
      <c r="D23" s="59">
        <v>273368.23</v>
      </c>
      <c r="E23" s="59">
        <f t="shared" si="0"/>
        <v>110.16967779724666</v>
      </c>
      <c r="F23" s="59">
        <f t="shared" si="1"/>
        <v>86.593883239887219</v>
      </c>
      <c r="G23" s="71"/>
    </row>
    <row r="24" spans="1:9" s="72" customFormat="1" ht="25.05" customHeight="1" x14ac:dyDescent="0.3">
      <c r="A24" s="83" t="s">
        <v>51</v>
      </c>
      <c r="B24" s="68">
        <f>+B25+B26</f>
        <v>248133.81999999998</v>
      </c>
      <c r="C24" s="68">
        <f>+C23</f>
        <v>315690</v>
      </c>
      <c r="D24" s="68">
        <f>+D25+D26</f>
        <v>273368.23</v>
      </c>
      <c r="E24" s="68">
        <f t="shared" si="0"/>
        <v>110.16967779724666</v>
      </c>
      <c r="F24" s="68">
        <f t="shared" si="1"/>
        <v>86.593883239887219</v>
      </c>
      <c r="G24" s="71"/>
    </row>
    <row r="25" spans="1:9" s="65" customFormat="1" ht="25.05" customHeight="1" x14ac:dyDescent="0.3">
      <c r="A25" s="84" t="s">
        <v>52</v>
      </c>
      <c r="B25" s="59">
        <v>245022.58</v>
      </c>
      <c r="C25" s="59">
        <v>296688</v>
      </c>
      <c r="D25" s="59">
        <v>268963.23</v>
      </c>
      <c r="E25" s="59">
        <f t="shared" si="0"/>
        <v>109.77079336932947</v>
      </c>
      <c r="F25" s="59">
        <f t="shared" si="1"/>
        <v>90.655243892574006</v>
      </c>
      <c r="G25" s="71"/>
    </row>
    <row r="26" spans="1:9" s="65" customFormat="1" ht="25.05" customHeight="1" x14ac:dyDescent="0.3">
      <c r="A26" s="84" t="s">
        <v>53</v>
      </c>
      <c r="B26" s="59">
        <v>3111.24</v>
      </c>
      <c r="C26" s="59">
        <v>19002</v>
      </c>
      <c r="D26" s="59">
        <v>4405</v>
      </c>
      <c r="E26" s="59">
        <f t="shared" si="0"/>
        <v>141.58342011545238</v>
      </c>
      <c r="F26" s="59">
        <f t="shared" si="1"/>
        <v>23.181770339964213</v>
      </c>
      <c r="G26" s="71"/>
    </row>
    <row r="27" spans="1:9" s="72" customFormat="1" ht="25.05" customHeight="1" x14ac:dyDescent="0.3">
      <c r="A27" s="83" t="s">
        <v>54</v>
      </c>
      <c r="B27" s="68">
        <f>+B28</f>
        <v>3.14</v>
      </c>
      <c r="C27" s="68">
        <v>0</v>
      </c>
      <c r="D27" s="68">
        <v>0</v>
      </c>
      <c r="E27" s="68">
        <f t="shared" si="0"/>
        <v>0</v>
      </c>
      <c r="F27" s="68"/>
      <c r="G27" s="71"/>
    </row>
    <row r="28" spans="1:9" s="65" customFormat="1" ht="25.05" customHeight="1" x14ac:dyDescent="0.3">
      <c r="A28" s="63" t="s">
        <v>55</v>
      </c>
      <c r="B28" s="59">
        <f>+B29</f>
        <v>3.14</v>
      </c>
      <c r="C28" s="59">
        <f>+C29</f>
        <v>0</v>
      </c>
      <c r="D28" s="59">
        <v>0</v>
      </c>
      <c r="E28" s="59">
        <f t="shared" si="0"/>
        <v>0</v>
      </c>
      <c r="F28" s="59"/>
      <c r="G28" s="71"/>
    </row>
    <row r="29" spans="1:9" s="65" customFormat="1" ht="25.05" customHeight="1" x14ac:dyDescent="0.3">
      <c r="A29" s="63" t="s">
        <v>56</v>
      </c>
      <c r="B29" s="59">
        <f>+B30</f>
        <v>3.14</v>
      </c>
      <c r="C29" s="59">
        <v>0</v>
      </c>
      <c r="D29" s="59">
        <v>0</v>
      </c>
      <c r="E29" s="59">
        <f t="shared" si="0"/>
        <v>0</v>
      </c>
      <c r="F29" s="59"/>
      <c r="G29" s="71"/>
    </row>
    <row r="30" spans="1:9" s="65" customFormat="1" ht="25.05" customHeight="1" x14ac:dyDescent="0.3">
      <c r="A30" s="63" t="s">
        <v>57</v>
      </c>
      <c r="B30" s="59">
        <v>3.14</v>
      </c>
      <c r="C30" s="59">
        <v>0</v>
      </c>
      <c r="D30" s="59">
        <v>0</v>
      </c>
      <c r="E30" s="59">
        <f t="shared" si="0"/>
        <v>0</v>
      </c>
      <c r="F30" s="59"/>
      <c r="G30" s="71"/>
    </row>
    <row r="31" spans="1:9" s="72" customFormat="1" ht="25.05" customHeight="1" x14ac:dyDescent="0.3">
      <c r="A31" s="83" t="s">
        <v>134</v>
      </c>
      <c r="B31" s="68">
        <f>+B6+B27</f>
        <v>1333493.8199999998</v>
      </c>
      <c r="C31" s="68">
        <f>+C6+C27</f>
        <v>1507592</v>
      </c>
      <c r="D31" s="68">
        <f>+D6+D27</f>
        <v>1434720.47</v>
      </c>
      <c r="E31" s="68">
        <f t="shared" si="0"/>
        <v>107.59108504904809</v>
      </c>
      <c r="F31" s="68">
        <f t="shared" si="1"/>
        <v>95.166362649841602</v>
      </c>
      <c r="G31" s="71"/>
      <c r="H31" s="71"/>
      <c r="I31" s="71"/>
    </row>
    <row r="32" spans="1:9" s="72" customFormat="1" ht="25.05" customHeight="1" x14ac:dyDescent="0.3">
      <c r="A32" s="83" t="s">
        <v>111</v>
      </c>
      <c r="B32" s="68">
        <f>+B33+B42+B72+B76+B80</f>
        <v>1324546.6500000004</v>
      </c>
      <c r="C32" s="68">
        <f>+C33+C42+C72+C76+C80</f>
        <v>1472744</v>
      </c>
      <c r="D32" s="68">
        <f>+D33+D42+D72+D76+D80</f>
        <v>1626586.1199999999</v>
      </c>
      <c r="E32" s="68">
        <f t="shared" si="0"/>
        <v>122.80323384608609</v>
      </c>
      <c r="F32" s="68">
        <f t="shared" si="1"/>
        <v>110.44595123117121</v>
      </c>
      <c r="G32" s="71"/>
    </row>
    <row r="33" spans="1:7" s="72" customFormat="1" ht="25.05" customHeight="1" x14ac:dyDescent="0.3">
      <c r="A33" s="70" t="s">
        <v>58</v>
      </c>
      <c r="B33" s="68">
        <f>+B34+B40+B38</f>
        <v>1146905.6900000002</v>
      </c>
      <c r="C33" s="68">
        <f>+C34+C40+C38</f>
        <v>1276302</v>
      </c>
      <c r="D33" s="68">
        <f>+D34+D38+D40</f>
        <v>1411927.77</v>
      </c>
      <c r="E33" s="68">
        <f t="shared" si="0"/>
        <v>123.10757391045813</v>
      </c>
      <c r="F33" s="68">
        <f t="shared" si="1"/>
        <v>110.62646379932022</v>
      </c>
      <c r="G33" s="71"/>
    </row>
    <row r="34" spans="1:7" s="72" customFormat="1" ht="25.05" customHeight="1" x14ac:dyDescent="0.3">
      <c r="A34" s="70" t="s">
        <v>59</v>
      </c>
      <c r="B34" s="68">
        <f>+B35+B36+B37</f>
        <v>949923.62</v>
      </c>
      <c r="C34" s="68">
        <f t="shared" ref="C34:D34" si="2">+C35+C36+C37</f>
        <v>1051302</v>
      </c>
      <c r="D34" s="68">
        <f t="shared" si="2"/>
        <v>1183445.53</v>
      </c>
      <c r="E34" s="68">
        <f t="shared" si="0"/>
        <v>124.58323017591668</v>
      </c>
      <c r="F34" s="68">
        <f t="shared" si="1"/>
        <v>112.5695119004815</v>
      </c>
      <c r="G34" s="71"/>
    </row>
    <row r="35" spans="1:7" s="65" customFormat="1" ht="25.05" customHeight="1" x14ac:dyDescent="0.3">
      <c r="A35" s="63" t="s">
        <v>60</v>
      </c>
      <c r="B35" s="59">
        <v>931757.33</v>
      </c>
      <c r="C35" s="59">
        <v>1033302</v>
      </c>
      <c r="D35" s="59">
        <v>1152345.3899999999</v>
      </c>
      <c r="E35" s="59">
        <f t="shared" si="0"/>
        <v>123.6744110185857</v>
      </c>
      <c r="F35" s="59">
        <f t="shared" si="1"/>
        <v>111.52067740118569</v>
      </c>
      <c r="G35" s="71"/>
    </row>
    <row r="36" spans="1:7" s="65" customFormat="1" ht="25.05" customHeight="1" x14ac:dyDescent="0.3">
      <c r="A36" s="63" t="s">
        <v>117</v>
      </c>
      <c r="B36" s="59">
        <v>2898.43</v>
      </c>
      <c r="C36" s="59">
        <v>1902</v>
      </c>
      <c r="D36" s="59">
        <v>12245.78</v>
      </c>
      <c r="E36" s="59">
        <f t="shared" si="0"/>
        <v>422.49700700034163</v>
      </c>
      <c r="F36" s="59">
        <f t="shared" si="1"/>
        <v>643.83701366982132</v>
      </c>
      <c r="G36" s="71"/>
    </row>
    <row r="37" spans="1:7" s="65" customFormat="1" ht="25.05" customHeight="1" x14ac:dyDescent="0.3">
      <c r="A37" s="63" t="s">
        <v>118</v>
      </c>
      <c r="B37" s="59">
        <v>15267.86</v>
      </c>
      <c r="C37" s="59">
        <v>16098</v>
      </c>
      <c r="D37" s="59">
        <v>18854.36</v>
      </c>
      <c r="E37" s="59">
        <f t="shared" si="0"/>
        <v>123.49052191990233</v>
      </c>
      <c r="F37" s="59">
        <f t="shared" si="1"/>
        <v>117.1223754503665</v>
      </c>
      <c r="G37" s="71"/>
    </row>
    <row r="38" spans="1:7" s="72" customFormat="1" ht="25.05" customHeight="1" x14ac:dyDescent="0.3">
      <c r="A38" s="70" t="s">
        <v>61</v>
      </c>
      <c r="B38" s="68">
        <f>+B39</f>
        <v>46084.37</v>
      </c>
      <c r="C38" s="68">
        <f t="shared" ref="C38:D38" si="3">+C39</f>
        <v>51552</v>
      </c>
      <c r="D38" s="68">
        <f t="shared" si="3"/>
        <v>46561.87</v>
      </c>
      <c r="E38" s="68">
        <f t="shared" si="0"/>
        <v>101.03614305674571</v>
      </c>
      <c r="F38" s="68">
        <f t="shared" si="1"/>
        <v>90.320200962135317</v>
      </c>
      <c r="G38" s="71"/>
    </row>
    <row r="39" spans="1:7" s="65" customFormat="1" ht="25.05" customHeight="1" x14ac:dyDescent="0.3">
      <c r="A39" s="63" t="s">
        <v>62</v>
      </c>
      <c r="B39" s="59">
        <v>46084.37</v>
      </c>
      <c r="C39" s="59">
        <v>51552</v>
      </c>
      <c r="D39" s="59">
        <v>46561.87</v>
      </c>
      <c r="E39" s="59">
        <f t="shared" si="0"/>
        <v>101.03614305674571</v>
      </c>
      <c r="F39" s="59">
        <f t="shared" si="1"/>
        <v>90.320200962135317</v>
      </c>
      <c r="G39" s="71"/>
    </row>
    <row r="40" spans="1:7" s="72" customFormat="1" ht="25.05" customHeight="1" x14ac:dyDescent="0.3">
      <c r="A40" s="70" t="s">
        <v>63</v>
      </c>
      <c r="B40" s="68">
        <f>+B41</f>
        <v>150897.70000000001</v>
      </c>
      <c r="C40" s="68">
        <f t="shared" ref="C40:D40" si="4">+C41</f>
        <v>173448</v>
      </c>
      <c r="D40" s="68">
        <f t="shared" si="4"/>
        <v>181920.37</v>
      </c>
      <c r="E40" s="68">
        <f t="shared" si="0"/>
        <v>120.55874277739156</v>
      </c>
      <c r="F40" s="68">
        <f t="shared" si="1"/>
        <v>104.88467436926341</v>
      </c>
      <c r="G40" s="71"/>
    </row>
    <row r="41" spans="1:7" s="65" customFormat="1" ht="25.05" customHeight="1" x14ac:dyDescent="0.3">
      <c r="A41" s="63" t="s">
        <v>64</v>
      </c>
      <c r="B41" s="59">
        <v>150897.70000000001</v>
      </c>
      <c r="C41" s="59">
        <v>173448</v>
      </c>
      <c r="D41" s="59">
        <v>181920.37</v>
      </c>
      <c r="E41" s="59">
        <f t="shared" si="0"/>
        <v>120.55874277739156</v>
      </c>
      <c r="F41" s="59">
        <f t="shared" si="1"/>
        <v>104.88467436926341</v>
      </c>
      <c r="G41" s="71"/>
    </row>
    <row r="42" spans="1:7" s="72" customFormat="1" ht="25.05" customHeight="1" x14ac:dyDescent="0.3">
      <c r="A42" s="70" t="s">
        <v>65</v>
      </c>
      <c r="B42" s="68">
        <f>+B43+B47+B54+B64+B66</f>
        <v>169579.86000000002</v>
      </c>
      <c r="C42" s="68">
        <f t="shared" ref="C42:D42" si="5">+C43+C47+C54+C64+C66</f>
        <v>187562</v>
      </c>
      <c r="D42" s="68">
        <f t="shared" si="5"/>
        <v>202581.91999999998</v>
      </c>
      <c r="E42" s="68">
        <f t="shared" si="0"/>
        <v>119.46107279484718</v>
      </c>
      <c r="F42" s="68">
        <f t="shared" si="1"/>
        <v>108.00797602925965</v>
      </c>
      <c r="G42" s="71"/>
    </row>
    <row r="43" spans="1:7" s="72" customFormat="1" ht="25.05" customHeight="1" x14ac:dyDescent="0.3">
      <c r="A43" s="70" t="s">
        <v>66</v>
      </c>
      <c r="B43" s="68">
        <f>+B44+B45+B46</f>
        <v>28211.43</v>
      </c>
      <c r="C43" s="68">
        <f t="shared" ref="C43:D43" si="6">+C44+C45+C46</f>
        <v>28056</v>
      </c>
      <c r="D43" s="68">
        <f t="shared" si="6"/>
        <v>32367.239999999998</v>
      </c>
      <c r="E43" s="68">
        <f t="shared" si="0"/>
        <v>114.73094415986711</v>
      </c>
      <c r="F43" s="68">
        <f t="shared" si="1"/>
        <v>115.36655260906757</v>
      </c>
      <c r="G43" s="85"/>
    </row>
    <row r="44" spans="1:7" s="65" customFormat="1" ht="25.05" customHeight="1" x14ac:dyDescent="0.3">
      <c r="A44" s="63" t="s">
        <v>67</v>
      </c>
      <c r="B44" s="59">
        <v>2733.68</v>
      </c>
      <c r="C44" s="59">
        <v>2546</v>
      </c>
      <c r="D44" s="59">
        <v>5252.26</v>
      </c>
      <c r="E44" s="59">
        <f t="shared" si="0"/>
        <v>192.13148576278132</v>
      </c>
      <c r="F44" s="59">
        <f t="shared" si="1"/>
        <v>206.29457973291437</v>
      </c>
      <c r="G44" s="85"/>
    </row>
    <row r="45" spans="1:7" s="65" customFormat="1" ht="25.05" customHeight="1" x14ac:dyDescent="0.3">
      <c r="A45" s="63" t="s">
        <v>68</v>
      </c>
      <c r="B45" s="59">
        <v>25005</v>
      </c>
      <c r="C45" s="59">
        <v>24676</v>
      </c>
      <c r="D45" s="59">
        <v>26764.98</v>
      </c>
      <c r="E45" s="59">
        <f t="shared" si="0"/>
        <v>107.03851229754049</v>
      </c>
      <c r="F45" s="59">
        <f t="shared" si="1"/>
        <v>108.46563462473659</v>
      </c>
      <c r="G45" s="85"/>
    </row>
    <row r="46" spans="1:7" s="65" customFormat="1" ht="25.05" customHeight="1" x14ac:dyDescent="0.3">
      <c r="A46" s="63" t="s">
        <v>69</v>
      </c>
      <c r="B46" s="59">
        <v>472.75</v>
      </c>
      <c r="C46" s="59">
        <v>834</v>
      </c>
      <c r="D46" s="59">
        <v>350</v>
      </c>
      <c r="E46" s="59">
        <f t="shared" si="0"/>
        <v>74.03490216816499</v>
      </c>
      <c r="F46" s="59">
        <f t="shared" si="1"/>
        <v>41.966426858513188</v>
      </c>
      <c r="G46" s="85"/>
    </row>
    <row r="47" spans="1:7" s="72" customFormat="1" ht="25.05" customHeight="1" x14ac:dyDescent="0.3">
      <c r="A47" s="70" t="s">
        <v>70</v>
      </c>
      <c r="B47" s="68">
        <f>+B48+B49+B50+B51+B53+B52</f>
        <v>96037.420000000013</v>
      </c>
      <c r="C47" s="68">
        <f>+C48+C49+C50+C51+C53+C52</f>
        <v>99124</v>
      </c>
      <c r="D47" s="68">
        <f>+D48+D49+D50+D51+D53+D52</f>
        <v>107600.06</v>
      </c>
      <c r="E47" s="68">
        <f t="shared" si="0"/>
        <v>112.03972368270615</v>
      </c>
      <c r="F47" s="68">
        <f t="shared" si="1"/>
        <v>108.55096646624429</v>
      </c>
      <c r="G47" s="85"/>
    </row>
    <row r="48" spans="1:7" s="65" customFormat="1" ht="25.05" customHeight="1" x14ac:dyDescent="0.3">
      <c r="A48" s="63" t="s">
        <v>71</v>
      </c>
      <c r="B48" s="59">
        <v>12614.57</v>
      </c>
      <c r="C48" s="59">
        <v>16142</v>
      </c>
      <c r="D48" s="59">
        <v>18100.849999999999</v>
      </c>
      <c r="E48" s="59">
        <f t="shared" si="0"/>
        <v>143.49161326941783</v>
      </c>
      <c r="F48" s="59">
        <f t="shared" si="1"/>
        <v>112.13511336885142</v>
      </c>
      <c r="G48" s="85"/>
    </row>
    <row r="49" spans="1:7" s="65" customFormat="1" ht="25.05" customHeight="1" x14ac:dyDescent="0.3">
      <c r="A49" s="63" t="s">
        <v>72</v>
      </c>
      <c r="B49" s="59">
        <v>66558.100000000006</v>
      </c>
      <c r="C49" s="59">
        <v>68298</v>
      </c>
      <c r="D49" s="59">
        <v>65604.460000000006</v>
      </c>
      <c r="E49" s="59">
        <f t="shared" si="0"/>
        <v>98.567206696104606</v>
      </c>
      <c r="F49" s="59">
        <f t="shared" si="1"/>
        <v>96.056194910539119</v>
      </c>
      <c r="G49" s="85"/>
    </row>
    <row r="50" spans="1:7" s="65" customFormat="1" ht="25.05" customHeight="1" x14ac:dyDescent="0.3">
      <c r="A50" s="63" t="s">
        <v>73</v>
      </c>
      <c r="B50" s="59">
        <v>15966.56</v>
      </c>
      <c r="C50" s="59">
        <v>11830</v>
      </c>
      <c r="D50" s="59">
        <v>20229.060000000001</v>
      </c>
      <c r="E50" s="59">
        <f t="shared" si="0"/>
        <v>126.69642051888448</v>
      </c>
      <c r="F50" s="59">
        <f t="shared" si="1"/>
        <v>170.99797125950974</v>
      </c>
      <c r="G50" s="85"/>
    </row>
    <row r="51" spans="1:7" s="65" customFormat="1" ht="25.05" customHeight="1" x14ac:dyDescent="0.3">
      <c r="A51" s="63" t="s">
        <v>74</v>
      </c>
      <c r="B51" s="59">
        <v>730.31</v>
      </c>
      <c r="C51" s="59">
        <v>1660</v>
      </c>
      <c r="D51" s="59">
        <v>3047.46</v>
      </c>
      <c r="E51" s="59">
        <f t="shared" si="0"/>
        <v>417.28307157234605</v>
      </c>
      <c r="F51" s="59">
        <f t="shared" si="1"/>
        <v>183.58192771084339</v>
      </c>
      <c r="G51" s="85"/>
    </row>
    <row r="52" spans="1:7" s="65" customFormat="1" ht="25.05" customHeight="1" x14ac:dyDescent="0.3">
      <c r="A52" s="63" t="s">
        <v>75</v>
      </c>
      <c r="B52" s="59">
        <v>19.079999999999998</v>
      </c>
      <c r="C52" s="59">
        <v>730</v>
      </c>
      <c r="D52" s="59">
        <v>328.4</v>
      </c>
      <c r="E52" s="59">
        <f t="shared" si="0"/>
        <v>1721.174004192872</v>
      </c>
      <c r="F52" s="59">
        <f t="shared" si="1"/>
        <v>44.986301369863014</v>
      </c>
      <c r="G52" s="85"/>
    </row>
    <row r="53" spans="1:7" s="65" customFormat="1" ht="25.05" customHeight="1" x14ac:dyDescent="0.3">
      <c r="A53" s="63" t="s">
        <v>76</v>
      </c>
      <c r="B53" s="59">
        <v>148.80000000000001</v>
      </c>
      <c r="C53" s="59">
        <v>464</v>
      </c>
      <c r="D53" s="59">
        <v>289.83</v>
      </c>
      <c r="E53" s="59">
        <f t="shared" si="0"/>
        <v>194.77822580645159</v>
      </c>
      <c r="F53" s="59">
        <f t="shared" si="1"/>
        <v>62.463362068965509</v>
      </c>
      <c r="G53" s="85"/>
    </row>
    <row r="54" spans="1:7" s="72" customFormat="1" ht="25.05" customHeight="1" x14ac:dyDescent="0.3">
      <c r="A54" s="70" t="s">
        <v>77</v>
      </c>
      <c r="B54" s="68">
        <f>+B55+B56+B57+B58+B59+B60+B61+B62+B63</f>
        <v>38477.72</v>
      </c>
      <c r="C54" s="68">
        <f t="shared" ref="C54:D54" si="7">+C55+C56+C57+C58+C59+C60+C61+C62+C63</f>
        <v>55012</v>
      </c>
      <c r="D54" s="68">
        <f t="shared" si="7"/>
        <v>54613.930000000008</v>
      </c>
      <c r="E54" s="68">
        <f t="shared" si="0"/>
        <v>141.93650247467886</v>
      </c>
      <c r="F54" s="68">
        <f t="shared" si="1"/>
        <v>99.276394241256469</v>
      </c>
      <c r="G54" s="85"/>
    </row>
    <row r="55" spans="1:7" s="65" customFormat="1" ht="25.05" customHeight="1" x14ac:dyDescent="0.3">
      <c r="A55" s="63" t="s">
        <v>78</v>
      </c>
      <c r="B55" s="59">
        <v>1517.25</v>
      </c>
      <c r="C55" s="59">
        <v>2080</v>
      </c>
      <c r="D55" s="59">
        <v>2121.77</v>
      </c>
      <c r="E55" s="59">
        <f t="shared" si="0"/>
        <v>139.84313725490196</v>
      </c>
      <c r="F55" s="59">
        <f t="shared" si="1"/>
        <v>102.00817307692307</v>
      </c>
      <c r="G55" s="85"/>
    </row>
    <row r="56" spans="1:7" s="65" customFormat="1" ht="25.05" customHeight="1" x14ac:dyDescent="0.3">
      <c r="A56" s="63" t="s">
        <v>79</v>
      </c>
      <c r="B56" s="59">
        <v>4890.04</v>
      </c>
      <c r="C56" s="59">
        <v>15458</v>
      </c>
      <c r="D56" s="59">
        <v>6337.9</v>
      </c>
      <c r="E56" s="59">
        <f t="shared" si="0"/>
        <v>129.60834676198968</v>
      </c>
      <c r="F56" s="59">
        <f t="shared" si="1"/>
        <v>41.000776297063005</v>
      </c>
      <c r="G56" s="85"/>
    </row>
    <row r="57" spans="1:7" s="65" customFormat="1" ht="25.05" customHeight="1" x14ac:dyDescent="0.3">
      <c r="A57" s="63" t="s">
        <v>135</v>
      </c>
      <c r="B57" s="82">
        <v>248.85</v>
      </c>
      <c r="C57" s="82">
        <v>0</v>
      </c>
      <c r="D57" s="59">
        <v>0</v>
      </c>
      <c r="E57" s="59">
        <f t="shared" si="0"/>
        <v>0</v>
      </c>
      <c r="F57" s="59"/>
      <c r="G57" s="85"/>
    </row>
    <row r="58" spans="1:7" s="65" customFormat="1" ht="25.05" customHeight="1" x14ac:dyDescent="0.3">
      <c r="A58" s="63" t="s">
        <v>80</v>
      </c>
      <c r="B58" s="59">
        <v>8211.06</v>
      </c>
      <c r="C58" s="59">
        <v>8530</v>
      </c>
      <c r="D58" s="59">
        <v>10096.66</v>
      </c>
      <c r="E58" s="59">
        <f t="shared" si="0"/>
        <v>122.96414835599789</v>
      </c>
      <c r="F58" s="59">
        <f t="shared" si="1"/>
        <v>118.3664712778429</v>
      </c>
      <c r="G58" s="85"/>
    </row>
    <row r="59" spans="1:7" s="65" customFormat="1" ht="25.05" customHeight="1" x14ac:dyDescent="0.3">
      <c r="A59" s="63" t="s">
        <v>124</v>
      </c>
      <c r="B59" s="82">
        <v>0</v>
      </c>
      <c r="C59" s="82">
        <v>0</v>
      </c>
      <c r="D59" s="59">
        <v>0</v>
      </c>
      <c r="E59" s="59"/>
      <c r="F59" s="59"/>
      <c r="G59" s="85"/>
    </row>
    <row r="60" spans="1:7" s="65" customFormat="1" ht="25.05" customHeight="1" x14ac:dyDescent="0.3">
      <c r="A60" s="63" t="s">
        <v>81</v>
      </c>
      <c r="B60" s="59">
        <v>5701.94</v>
      </c>
      <c r="C60" s="59">
        <v>5248</v>
      </c>
      <c r="D60" s="59">
        <v>646.5</v>
      </c>
      <c r="E60" s="59">
        <f t="shared" si="0"/>
        <v>11.338246281090296</v>
      </c>
      <c r="F60" s="59">
        <f t="shared" si="1"/>
        <v>12.318978658536585</v>
      </c>
      <c r="G60" s="85"/>
    </row>
    <row r="61" spans="1:7" s="65" customFormat="1" ht="25.05" customHeight="1" x14ac:dyDescent="0.3">
      <c r="A61" s="63" t="s">
        <v>119</v>
      </c>
      <c r="B61" s="59">
        <v>11981.99</v>
      </c>
      <c r="C61" s="59">
        <v>7756</v>
      </c>
      <c r="D61" s="59">
        <v>7531.01</v>
      </c>
      <c r="E61" s="59">
        <f t="shared" si="0"/>
        <v>62.852748166206119</v>
      </c>
      <c r="F61" s="59">
        <f t="shared" si="1"/>
        <v>97.099149045899949</v>
      </c>
      <c r="G61" s="85"/>
    </row>
    <row r="62" spans="1:7" s="65" customFormat="1" ht="25.05" customHeight="1" x14ac:dyDescent="0.3">
      <c r="A62" s="63" t="s">
        <v>82</v>
      </c>
      <c r="B62" s="59">
        <v>3379.4</v>
      </c>
      <c r="C62" s="59">
        <v>4202</v>
      </c>
      <c r="D62" s="59">
        <v>3669.6</v>
      </c>
      <c r="E62" s="59">
        <f t="shared" si="0"/>
        <v>108.58732319346629</v>
      </c>
      <c r="F62" s="59">
        <f t="shared" si="1"/>
        <v>87.329842931937179</v>
      </c>
      <c r="G62" s="85"/>
    </row>
    <row r="63" spans="1:7" s="65" customFormat="1" ht="25.05" customHeight="1" x14ac:dyDescent="0.3">
      <c r="A63" s="63" t="s">
        <v>83</v>
      </c>
      <c r="B63" s="59">
        <v>2547.19</v>
      </c>
      <c r="C63" s="59">
        <v>11738</v>
      </c>
      <c r="D63" s="59">
        <v>24210.49</v>
      </c>
      <c r="E63" s="59">
        <f t="shared" si="0"/>
        <v>950.47837028254673</v>
      </c>
      <c r="F63" s="59">
        <f t="shared" si="1"/>
        <v>206.25736922814792</v>
      </c>
      <c r="G63" s="85"/>
    </row>
    <row r="64" spans="1:7" s="72" customFormat="1" ht="25.05" customHeight="1" x14ac:dyDescent="0.3">
      <c r="A64" s="70" t="s">
        <v>125</v>
      </c>
      <c r="B64" s="68">
        <f>+B65</f>
        <v>0</v>
      </c>
      <c r="C64" s="68">
        <f t="shared" ref="C64:E64" si="8">+C65</f>
        <v>150</v>
      </c>
      <c r="D64" s="68">
        <f t="shared" si="8"/>
        <v>0</v>
      </c>
      <c r="E64" s="69">
        <f t="shared" si="8"/>
        <v>0</v>
      </c>
      <c r="F64" s="68">
        <f t="shared" si="1"/>
        <v>0</v>
      </c>
      <c r="G64" s="85"/>
    </row>
    <row r="65" spans="1:7" s="65" customFormat="1" ht="25.05" customHeight="1" x14ac:dyDescent="0.3">
      <c r="A65" s="63" t="s">
        <v>136</v>
      </c>
      <c r="B65" s="82">
        <v>0</v>
      </c>
      <c r="C65" s="59">
        <v>150</v>
      </c>
      <c r="D65" s="82">
        <v>0</v>
      </c>
      <c r="E65" s="59"/>
      <c r="F65" s="59">
        <f t="shared" si="1"/>
        <v>0</v>
      </c>
      <c r="G65" s="85"/>
    </row>
    <row r="66" spans="1:7" s="72" customFormat="1" ht="25.05" customHeight="1" x14ac:dyDescent="0.3">
      <c r="A66" s="70" t="s">
        <v>84</v>
      </c>
      <c r="B66" s="68">
        <f>+B67+B68+B69+B70+B71</f>
        <v>6853.2900000000009</v>
      </c>
      <c r="C66" s="68">
        <f t="shared" ref="C66:D66" si="9">+C67+C68+C69+C70+C71</f>
        <v>5220</v>
      </c>
      <c r="D66" s="68">
        <f t="shared" si="9"/>
        <v>8000.6900000000005</v>
      </c>
      <c r="E66" s="68">
        <f t="shared" si="0"/>
        <v>116.7423237598292</v>
      </c>
      <c r="F66" s="68">
        <f t="shared" si="1"/>
        <v>153.26992337164751</v>
      </c>
      <c r="G66" s="85"/>
    </row>
    <row r="67" spans="1:7" s="65" customFormat="1" ht="25.05" customHeight="1" x14ac:dyDescent="0.3">
      <c r="A67" s="63" t="s">
        <v>85</v>
      </c>
      <c r="B67" s="59">
        <v>3847.03</v>
      </c>
      <c r="C67" s="59">
        <v>1992</v>
      </c>
      <c r="D67" s="59">
        <v>3847.03</v>
      </c>
      <c r="E67" s="59">
        <f t="shared" si="0"/>
        <v>100</v>
      </c>
      <c r="F67" s="59">
        <f t="shared" si="1"/>
        <v>193.12399598393574</v>
      </c>
      <c r="G67" s="85"/>
    </row>
    <row r="68" spans="1:7" s="65" customFormat="1" ht="25.05" customHeight="1" x14ac:dyDescent="0.3">
      <c r="A68" s="63" t="s">
        <v>86</v>
      </c>
      <c r="B68" s="59">
        <v>136.11000000000001</v>
      </c>
      <c r="C68" s="59">
        <v>498</v>
      </c>
      <c r="D68" s="59">
        <v>33.630000000000003</v>
      </c>
      <c r="E68" s="59">
        <f t="shared" si="0"/>
        <v>24.707956799647341</v>
      </c>
      <c r="F68" s="59">
        <f t="shared" si="1"/>
        <v>6.7530120481927716</v>
      </c>
      <c r="G68" s="85"/>
    </row>
    <row r="69" spans="1:7" s="65" customFormat="1" ht="25.05" customHeight="1" x14ac:dyDescent="0.3">
      <c r="A69" s="63" t="s">
        <v>87</v>
      </c>
      <c r="B69" s="59">
        <v>108.09</v>
      </c>
      <c r="C69" s="59">
        <v>80</v>
      </c>
      <c r="D69" s="59">
        <v>125</v>
      </c>
      <c r="E69" s="59">
        <f t="shared" si="0"/>
        <v>115.64437043204737</v>
      </c>
      <c r="F69" s="59">
        <f t="shared" si="1"/>
        <v>156.25</v>
      </c>
      <c r="G69" s="85"/>
    </row>
    <row r="70" spans="1:7" s="65" customFormat="1" ht="25.05" customHeight="1" x14ac:dyDescent="0.3">
      <c r="A70" s="63" t="s">
        <v>88</v>
      </c>
      <c r="B70" s="59">
        <v>2120.62</v>
      </c>
      <c r="C70" s="59">
        <v>2484</v>
      </c>
      <c r="D70" s="59">
        <v>2811.44</v>
      </c>
      <c r="E70" s="59">
        <f t="shared" si="0"/>
        <v>132.57632201903218</v>
      </c>
      <c r="F70" s="59">
        <f t="shared" si="1"/>
        <v>113.18196457326893</v>
      </c>
      <c r="G70" s="85"/>
    </row>
    <row r="71" spans="1:7" s="65" customFormat="1" ht="25.05" customHeight="1" x14ac:dyDescent="0.3">
      <c r="A71" s="63" t="s">
        <v>89</v>
      </c>
      <c r="B71" s="59">
        <v>641.44000000000005</v>
      </c>
      <c r="C71" s="59">
        <v>166</v>
      </c>
      <c r="D71" s="59">
        <v>1183.5899999999999</v>
      </c>
      <c r="E71" s="59">
        <f t="shared" ref="E71:E93" si="10">+D71/B71*100</f>
        <v>184.52076577700171</v>
      </c>
      <c r="F71" s="59">
        <f t="shared" ref="F71:F93" si="11">+D71/C71*100</f>
        <v>713.00602409638543</v>
      </c>
      <c r="G71" s="85"/>
    </row>
    <row r="72" spans="1:7" s="72" customFormat="1" ht="25.05" customHeight="1" x14ac:dyDescent="0.3">
      <c r="A72" s="70" t="s">
        <v>90</v>
      </c>
      <c r="B72" s="68">
        <f>+B73</f>
        <v>488.26</v>
      </c>
      <c r="C72" s="68">
        <f t="shared" ref="C72:D72" si="12">+C73</f>
        <v>528</v>
      </c>
      <c r="D72" s="68">
        <f t="shared" si="12"/>
        <v>434.29</v>
      </c>
      <c r="E72" s="68">
        <f t="shared" si="10"/>
        <v>88.946462950067598</v>
      </c>
      <c r="F72" s="68">
        <f t="shared" si="11"/>
        <v>82.251893939393938</v>
      </c>
      <c r="G72" s="85"/>
    </row>
    <row r="73" spans="1:7" s="65" customFormat="1" ht="25.05" customHeight="1" x14ac:dyDescent="0.3">
      <c r="A73" s="63" t="s">
        <v>91</v>
      </c>
      <c r="B73" s="59">
        <f>+B74+B75</f>
        <v>488.26</v>
      </c>
      <c r="C73" s="59">
        <f t="shared" ref="C73:D73" si="13">+C74+C75</f>
        <v>528</v>
      </c>
      <c r="D73" s="59">
        <f t="shared" si="13"/>
        <v>434.29</v>
      </c>
      <c r="E73" s="59">
        <f t="shared" si="10"/>
        <v>88.946462950067598</v>
      </c>
      <c r="F73" s="59">
        <f t="shared" si="11"/>
        <v>82.251893939393938</v>
      </c>
      <c r="G73" s="85"/>
    </row>
    <row r="74" spans="1:7" s="65" customFormat="1" ht="25.05" customHeight="1" x14ac:dyDescent="0.3">
      <c r="A74" s="63" t="s">
        <v>92</v>
      </c>
      <c r="B74" s="59">
        <v>484.93</v>
      </c>
      <c r="C74" s="59">
        <v>528</v>
      </c>
      <c r="D74" s="59">
        <v>434.29</v>
      </c>
      <c r="E74" s="59">
        <f t="shared" si="10"/>
        <v>89.55725568638772</v>
      </c>
      <c r="F74" s="59">
        <f t="shared" si="11"/>
        <v>82.251893939393938</v>
      </c>
      <c r="G74" s="85"/>
    </row>
    <row r="75" spans="1:7" s="65" customFormat="1" ht="25.05" customHeight="1" x14ac:dyDescent="0.3">
      <c r="A75" s="63" t="s">
        <v>93</v>
      </c>
      <c r="B75" s="82">
        <v>3.33</v>
      </c>
      <c r="C75" s="59">
        <v>0</v>
      </c>
      <c r="D75" s="59">
        <v>0</v>
      </c>
      <c r="E75" s="59">
        <f t="shared" si="10"/>
        <v>0</v>
      </c>
      <c r="F75" s="59"/>
      <c r="G75" s="85"/>
    </row>
    <row r="76" spans="1:7" s="72" customFormat="1" ht="25.05" customHeight="1" x14ac:dyDescent="0.3">
      <c r="A76" s="70" t="s">
        <v>94</v>
      </c>
      <c r="B76" s="68">
        <f>+B77</f>
        <v>7572.84</v>
      </c>
      <c r="C76" s="68">
        <f t="shared" ref="C76:D76" si="14">+C77</f>
        <v>7752</v>
      </c>
      <c r="D76" s="68">
        <f t="shared" si="14"/>
        <v>11642.14</v>
      </c>
      <c r="E76" s="68">
        <f t="shared" si="10"/>
        <v>153.73545459827486</v>
      </c>
      <c r="F76" s="68">
        <f t="shared" si="11"/>
        <v>150.18240454076366</v>
      </c>
      <c r="G76" s="85"/>
    </row>
    <row r="77" spans="1:7" s="72" customFormat="1" ht="25.05" customHeight="1" x14ac:dyDescent="0.3">
      <c r="A77" s="70" t="s">
        <v>95</v>
      </c>
      <c r="B77" s="68">
        <f>+B78+B79</f>
        <v>7572.84</v>
      </c>
      <c r="C77" s="68">
        <f t="shared" ref="C77:D77" si="15">+C78+C79</f>
        <v>7752</v>
      </c>
      <c r="D77" s="68">
        <f t="shared" si="15"/>
        <v>11642.14</v>
      </c>
      <c r="E77" s="68">
        <f t="shared" si="10"/>
        <v>153.73545459827486</v>
      </c>
      <c r="F77" s="68">
        <f t="shared" si="11"/>
        <v>150.18240454076366</v>
      </c>
      <c r="G77" s="85"/>
    </row>
    <row r="78" spans="1:7" s="65" customFormat="1" ht="25.05" customHeight="1" x14ac:dyDescent="0.3">
      <c r="A78" s="63" t="s">
        <v>96</v>
      </c>
      <c r="B78" s="59">
        <v>6887.18</v>
      </c>
      <c r="C78" s="59">
        <v>7500</v>
      </c>
      <c r="D78" s="59">
        <v>11642.14</v>
      </c>
      <c r="E78" s="59">
        <f t="shared" si="10"/>
        <v>169.04073946085333</v>
      </c>
      <c r="F78" s="59">
        <f t="shared" si="11"/>
        <v>155.22853333333333</v>
      </c>
      <c r="G78" s="85"/>
    </row>
    <row r="79" spans="1:7" s="65" customFormat="1" ht="25.05" customHeight="1" x14ac:dyDescent="0.3">
      <c r="A79" s="63" t="s">
        <v>97</v>
      </c>
      <c r="B79" s="59">
        <v>685.66</v>
      </c>
      <c r="C79" s="59">
        <v>252</v>
      </c>
      <c r="D79" s="59">
        <v>0</v>
      </c>
      <c r="E79" s="59">
        <f t="shared" si="10"/>
        <v>0</v>
      </c>
      <c r="F79" s="59">
        <f t="shared" si="11"/>
        <v>0</v>
      </c>
      <c r="G79" s="85"/>
    </row>
    <row r="80" spans="1:7" s="72" customFormat="1" ht="25.05" customHeight="1" x14ac:dyDescent="0.3">
      <c r="A80" s="70" t="s">
        <v>98</v>
      </c>
      <c r="B80" s="68">
        <f>+B81</f>
        <v>0</v>
      </c>
      <c r="C80" s="68">
        <f t="shared" ref="C80:D80" si="16">+C81</f>
        <v>600</v>
      </c>
      <c r="D80" s="68">
        <f t="shared" si="16"/>
        <v>0</v>
      </c>
      <c r="E80" s="59"/>
      <c r="F80" s="68">
        <f t="shared" si="11"/>
        <v>0</v>
      </c>
      <c r="G80" s="85"/>
    </row>
    <row r="81" spans="1:9" s="72" customFormat="1" ht="25.05" customHeight="1" x14ac:dyDescent="0.3">
      <c r="A81" s="70" t="s">
        <v>99</v>
      </c>
      <c r="B81" s="68">
        <f>+B82</f>
        <v>0</v>
      </c>
      <c r="C81" s="68">
        <f t="shared" ref="C81:D81" si="17">+C82</f>
        <v>600</v>
      </c>
      <c r="D81" s="68">
        <f t="shared" si="17"/>
        <v>0</v>
      </c>
      <c r="E81" s="68"/>
      <c r="F81" s="68">
        <f t="shared" si="11"/>
        <v>0</v>
      </c>
      <c r="G81" s="85"/>
    </row>
    <row r="82" spans="1:9" s="65" customFormat="1" ht="25.05" customHeight="1" x14ac:dyDescent="0.3">
      <c r="A82" s="63" t="s">
        <v>100</v>
      </c>
      <c r="B82" s="59">
        <v>0</v>
      </c>
      <c r="C82" s="59">
        <v>600</v>
      </c>
      <c r="D82" s="59">
        <v>0</v>
      </c>
      <c r="E82" s="59"/>
      <c r="F82" s="59">
        <f t="shared" si="11"/>
        <v>0</v>
      </c>
      <c r="G82" s="85"/>
    </row>
    <row r="83" spans="1:9" s="72" customFormat="1" ht="25.05" customHeight="1" x14ac:dyDescent="0.3">
      <c r="A83" s="83" t="s">
        <v>101</v>
      </c>
      <c r="B83" s="68">
        <f>+B84</f>
        <v>3111.24</v>
      </c>
      <c r="C83" s="68">
        <f t="shared" ref="C83:D83" si="18">+C84</f>
        <v>34850</v>
      </c>
      <c r="D83" s="68">
        <f t="shared" si="18"/>
        <v>7899.1</v>
      </c>
      <c r="E83" s="68">
        <f t="shared" si="10"/>
        <v>253.88912459340972</v>
      </c>
      <c r="F83" s="68">
        <f t="shared" si="11"/>
        <v>22.665997130559543</v>
      </c>
      <c r="G83" s="71"/>
    </row>
    <row r="84" spans="1:9" s="72" customFormat="1" ht="25.05" customHeight="1" x14ac:dyDescent="0.3">
      <c r="A84" s="70" t="s">
        <v>102</v>
      </c>
      <c r="B84" s="68">
        <v>3111.24</v>
      </c>
      <c r="C84" s="68">
        <f>+C85+C91</f>
        <v>34850</v>
      </c>
      <c r="D84" s="68">
        <f>+D85+D91</f>
        <v>7899.1</v>
      </c>
      <c r="E84" s="68">
        <f t="shared" si="10"/>
        <v>253.88912459340972</v>
      </c>
      <c r="F84" s="68">
        <f t="shared" si="11"/>
        <v>22.665997130559543</v>
      </c>
      <c r="G84" s="71"/>
    </row>
    <row r="85" spans="1:9" s="72" customFormat="1" ht="25.05" customHeight="1" x14ac:dyDescent="0.3">
      <c r="A85" s="70" t="s">
        <v>103</v>
      </c>
      <c r="B85" s="68">
        <v>0</v>
      </c>
      <c r="C85" s="68">
        <f>+C86+C87+C88+C89+C90</f>
        <v>23350</v>
      </c>
      <c r="D85" s="68">
        <f>+D86+D87+D88+D89+D90</f>
        <v>7899.1</v>
      </c>
      <c r="E85" s="68"/>
      <c r="F85" s="68">
        <f t="shared" si="11"/>
        <v>33.829122055674517</v>
      </c>
      <c r="G85" s="71"/>
    </row>
    <row r="86" spans="1:9" s="65" customFormat="1" ht="25.05" customHeight="1" x14ac:dyDescent="0.3">
      <c r="A86" s="63" t="s">
        <v>104</v>
      </c>
      <c r="B86" s="59">
        <v>2538.42</v>
      </c>
      <c r="C86" s="59">
        <v>6350</v>
      </c>
      <c r="D86" s="59">
        <v>4405</v>
      </c>
      <c r="E86" s="59">
        <f t="shared" si="10"/>
        <v>173.53314266354661</v>
      </c>
      <c r="F86" s="59">
        <f t="shared" si="11"/>
        <v>69.370078740157481</v>
      </c>
      <c r="G86" s="71"/>
    </row>
    <row r="87" spans="1:9" s="65" customFormat="1" ht="25.05" customHeight="1" x14ac:dyDescent="0.3">
      <c r="A87" s="63" t="s">
        <v>126</v>
      </c>
      <c r="B87" s="59">
        <v>0</v>
      </c>
      <c r="C87" s="82">
        <v>0</v>
      </c>
      <c r="D87" s="82">
        <v>0</v>
      </c>
      <c r="E87" s="59"/>
      <c r="F87" s="59"/>
      <c r="G87" s="71"/>
    </row>
    <row r="88" spans="1:9" s="65" customFormat="1" ht="25.05" customHeight="1" x14ac:dyDescent="0.3">
      <c r="A88" s="63" t="s">
        <v>137</v>
      </c>
      <c r="B88" s="82">
        <v>0</v>
      </c>
      <c r="C88" s="59">
        <v>15726</v>
      </c>
      <c r="D88" s="59">
        <v>3494.1</v>
      </c>
      <c r="E88" s="59"/>
      <c r="F88" s="59">
        <f t="shared" si="11"/>
        <v>22.218618847768028</v>
      </c>
      <c r="G88" s="71"/>
    </row>
    <row r="89" spans="1:9" s="65" customFormat="1" ht="25.05" customHeight="1" x14ac:dyDescent="0.3">
      <c r="A89" s="63" t="s">
        <v>120</v>
      </c>
      <c r="B89" s="59">
        <v>0</v>
      </c>
      <c r="C89" s="59">
        <v>1024</v>
      </c>
      <c r="D89" s="82">
        <v>0</v>
      </c>
      <c r="E89" s="59"/>
      <c r="F89" s="59">
        <f t="shared" si="11"/>
        <v>0</v>
      </c>
      <c r="G89" s="71"/>
    </row>
    <row r="90" spans="1:9" s="65" customFormat="1" ht="25.05" customHeight="1" x14ac:dyDescent="0.3">
      <c r="A90" s="63" t="s">
        <v>121</v>
      </c>
      <c r="B90" s="59">
        <v>0</v>
      </c>
      <c r="C90" s="59">
        <v>250</v>
      </c>
      <c r="D90" s="59">
        <v>0</v>
      </c>
      <c r="E90" s="59"/>
      <c r="F90" s="59">
        <f t="shared" si="11"/>
        <v>0</v>
      </c>
      <c r="G90" s="71"/>
    </row>
    <row r="91" spans="1:9" s="65" customFormat="1" ht="25.05" customHeight="1" x14ac:dyDescent="0.3">
      <c r="A91" s="63" t="s">
        <v>105</v>
      </c>
      <c r="B91" s="59">
        <v>572.82000000000005</v>
      </c>
      <c r="C91" s="59">
        <f>+C92</f>
        <v>11500</v>
      </c>
      <c r="D91" s="59">
        <v>0</v>
      </c>
      <c r="E91" s="59">
        <f t="shared" si="10"/>
        <v>0</v>
      </c>
      <c r="F91" s="59">
        <f t="shared" si="11"/>
        <v>0</v>
      </c>
      <c r="G91" s="71"/>
    </row>
    <row r="92" spans="1:9" s="65" customFormat="1" ht="25.05" customHeight="1" x14ac:dyDescent="0.3">
      <c r="A92" s="63" t="s">
        <v>106</v>
      </c>
      <c r="B92" s="59">
        <v>572.82000000000005</v>
      </c>
      <c r="C92" s="59">
        <v>11500</v>
      </c>
      <c r="D92" s="59">
        <v>0</v>
      </c>
      <c r="E92" s="59">
        <f t="shared" si="10"/>
        <v>0</v>
      </c>
      <c r="F92" s="59">
        <f t="shared" si="11"/>
        <v>0</v>
      </c>
      <c r="G92" s="71"/>
    </row>
    <row r="93" spans="1:9" s="38" customFormat="1" ht="25.05" customHeight="1" x14ac:dyDescent="0.3">
      <c r="A93" s="47" t="s">
        <v>138</v>
      </c>
      <c r="B93" s="40">
        <f>+B83+B32</f>
        <v>1327657.8900000004</v>
      </c>
      <c r="C93" s="40">
        <f>+C32+C83</f>
        <v>1507594</v>
      </c>
      <c r="D93" s="40">
        <f>+D32+D83</f>
        <v>1634485.22</v>
      </c>
      <c r="E93" s="40">
        <f t="shared" si="10"/>
        <v>123.11042116429553</v>
      </c>
      <c r="F93" s="40">
        <f t="shared" si="11"/>
        <v>108.41680319767788</v>
      </c>
      <c r="G93" s="64"/>
    </row>
    <row r="94" spans="1:9" x14ac:dyDescent="0.3">
      <c r="B94" s="58"/>
      <c r="C94" s="58"/>
      <c r="D94" s="58"/>
      <c r="I94" s="58"/>
    </row>
    <row r="96" spans="1:9" x14ac:dyDescent="0.3">
      <c r="C96" s="58"/>
    </row>
    <row r="97" spans="3:3" x14ac:dyDescent="0.3">
      <c r="C97" s="58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862C-3266-4C76-AA8D-F6FAB70ABA30}">
  <dimension ref="A1:H36"/>
  <sheetViews>
    <sheetView showGridLines="0" topLeftCell="A28" zoomScaleNormal="100" workbookViewId="0">
      <selection activeCell="C16" sqref="C16:D16"/>
    </sheetView>
  </sheetViews>
  <sheetFormatPr defaultColWidth="42.44140625" defaultRowHeight="14.4" x14ac:dyDescent="0.3"/>
  <cols>
    <col min="1" max="1" width="56.21875" style="36" customWidth="1"/>
    <col min="2" max="4" width="20.77734375" style="36" customWidth="1"/>
    <col min="5" max="5" width="13.77734375" style="36" customWidth="1"/>
    <col min="6" max="6" width="13.44140625" style="36" customWidth="1"/>
    <col min="7" max="7" width="17.33203125" style="36" customWidth="1"/>
    <col min="8" max="8" width="13.21875" style="36" customWidth="1"/>
    <col min="9" max="16384" width="42.44140625" style="36"/>
  </cols>
  <sheetData>
    <row r="1" spans="1:8" ht="15" thickBot="1" x14ac:dyDescent="0.35"/>
    <row r="2" spans="1:8" ht="18" customHeight="1" thickBot="1" x14ac:dyDescent="0.35">
      <c r="A2" s="92" t="s">
        <v>18</v>
      </c>
      <c r="B2" s="93"/>
      <c r="C2" s="93"/>
      <c r="D2" s="93"/>
      <c r="E2" s="93"/>
      <c r="F2" s="94"/>
    </row>
    <row r="3" spans="1:8" x14ac:dyDescent="0.3">
      <c r="G3" s="58"/>
      <c r="H3" s="58"/>
    </row>
    <row r="4" spans="1:8" ht="24.6" customHeight="1" x14ac:dyDescent="0.3">
      <c r="A4" s="41" t="s">
        <v>129</v>
      </c>
      <c r="B4" s="45" t="s">
        <v>159</v>
      </c>
      <c r="C4" s="45" t="s">
        <v>160</v>
      </c>
      <c r="D4" s="45" t="s">
        <v>161</v>
      </c>
      <c r="E4" s="45" t="s">
        <v>147</v>
      </c>
      <c r="F4" s="45" t="s">
        <v>147</v>
      </c>
      <c r="G4" s="58"/>
      <c r="H4" s="58"/>
    </row>
    <row r="5" spans="1:8" s="81" customFormat="1" ht="9" customHeight="1" x14ac:dyDescent="0.3">
      <c r="A5" s="45">
        <v>1</v>
      </c>
      <c r="B5" s="45">
        <v>2</v>
      </c>
      <c r="C5" s="45">
        <v>3</v>
      </c>
      <c r="D5" s="45">
        <v>4</v>
      </c>
      <c r="E5" s="45" t="s">
        <v>148</v>
      </c>
      <c r="F5" s="45" t="s">
        <v>146</v>
      </c>
    </row>
    <row r="6" spans="1:8" ht="24.6" customHeight="1" x14ac:dyDescent="0.3">
      <c r="A6" s="46" t="s">
        <v>34</v>
      </c>
      <c r="B6" s="39">
        <f>+B7+B8+B9+B10+B11+B12+B13</f>
        <v>1326535.79</v>
      </c>
      <c r="C6" s="39">
        <f t="shared" ref="C6:D6" si="0">+C7+C8+C9+C10+C11+C12+C13</f>
        <v>1507594</v>
      </c>
      <c r="D6" s="39">
        <f t="shared" si="0"/>
        <v>1434720.47</v>
      </c>
      <c r="E6" s="39">
        <f>+D6/B6*100</f>
        <v>108.1554286597876</v>
      </c>
      <c r="F6" s="39">
        <f>+D6/C6*100</f>
        <v>95.166236400516311</v>
      </c>
      <c r="G6" s="58"/>
    </row>
    <row r="7" spans="1:8" ht="24.6" customHeight="1" x14ac:dyDescent="0.3">
      <c r="A7" s="54" t="s">
        <v>107</v>
      </c>
      <c r="B7" s="42">
        <v>139465.23000000001</v>
      </c>
      <c r="C7" s="59">
        <v>214230</v>
      </c>
      <c r="D7" s="59">
        <f>203816.87-11359.38-9655.13-8186.19-2000-1350.54-589.45</f>
        <v>170676.17999999996</v>
      </c>
      <c r="E7" s="59">
        <f t="shared" ref="E7:E30" si="1">+D7/B7*100</f>
        <v>122.37901877048492</v>
      </c>
      <c r="F7" s="59">
        <f t="shared" ref="F7:F30" si="2">+D7/C7*100</f>
        <v>79.66959809550481</v>
      </c>
      <c r="G7" s="106"/>
      <c r="H7" s="65"/>
    </row>
    <row r="8" spans="1:8" ht="24.6" customHeight="1" x14ac:dyDescent="0.3">
      <c r="A8" s="55" t="s">
        <v>113</v>
      </c>
      <c r="B8" s="42">
        <v>52425.68</v>
      </c>
      <c r="C8" s="59">
        <v>74512</v>
      </c>
      <c r="D8" s="59">
        <f>74327.98-3654.77-134.94</f>
        <v>70538.26999999999</v>
      </c>
      <c r="E8" s="59">
        <f t="shared" si="1"/>
        <v>134.54907976396296</v>
      </c>
      <c r="F8" s="59">
        <f t="shared" si="2"/>
        <v>94.666993235988812</v>
      </c>
      <c r="G8" s="106"/>
      <c r="H8" s="65"/>
    </row>
    <row r="9" spans="1:8" ht="24.6" customHeight="1" x14ac:dyDescent="0.3">
      <c r="A9" s="55" t="s">
        <v>114</v>
      </c>
      <c r="B9" s="42">
        <v>111.05</v>
      </c>
      <c r="C9" s="59">
        <v>100</v>
      </c>
      <c r="D9" s="59">
        <v>124.69</v>
      </c>
      <c r="E9" s="59">
        <f t="shared" si="1"/>
        <v>112.28275551553355</v>
      </c>
      <c r="F9" s="59">
        <f t="shared" si="2"/>
        <v>124.68999999999998</v>
      </c>
      <c r="G9" s="106"/>
      <c r="H9" s="65"/>
    </row>
    <row r="10" spans="1:8" ht="24.6" customHeight="1" x14ac:dyDescent="0.3">
      <c r="A10" s="55" t="s">
        <v>122</v>
      </c>
      <c r="B10" s="42">
        <v>53020.62</v>
      </c>
      <c r="C10" s="59">
        <v>26848</v>
      </c>
      <c r="D10" s="59">
        <f>36851.63-4822.54</f>
        <v>32029.089999999997</v>
      </c>
      <c r="E10" s="59">
        <f t="shared" si="1"/>
        <v>60.408742862682473</v>
      </c>
      <c r="F10" s="59">
        <f t="shared" si="2"/>
        <v>119.29786203814064</v>
      </c>
      <c r="G10" s="106"/>
      <c r="H10" s="65"/>
    </row>
    <row r="11" spans="1:8" ht="24.6" customHeight="1" x14ac:dyDescent="0.3">
      <c r="A11" s="43" t="s">
        <v>108</v>
      </c>
      <c r="B11" s="42">
        <v>10077</v>
      </c>
      <c r="C11" s="59">
        <v>9000</v>
      </c>
      <c r="D11" s="59">
        <v>10025.02</v>
      </c>
      <c r="E11" s="59">
        <f t="shared" si="1"/>
        <v>99.484171876550562</v>
      </c>
      <c r="F11" s="59">
        <f t="shared" si="2"/>
        <v>111.38911111111112</v>
      </c>
      <c r="G11" s="106"/>
    </row>
    <row r="12" spans="1:8" ht="24.6" customHeight="1" x14ac:dyDescent="0.3">
      <c r="A12" s="43" t="s">
        <v>109</v>
      </c>
      <c r="B12" s="42">
        <v>991683.77</v>
      </c>
      <c r="C12" s="59">
        <v>1085354</v>
      </c>
      <c r="D12" s="59">
        <v>1054641.48</v>
      </c>
      <c r="E12" s="59">
        <f t="shared" si="1"/>
        <v>106.34856714454448</v>
      </c>
      <c r="F12" s="59">
        <f t="shared" si="2"/>
        <v>97.170276241668617</v>
      </c>
      <c r="G12" s="106"/>
    </row>
    <row r="13" spans="1:8" ht="24.6" customHeight="1" x14ac:dyDescent="0.3">
      <c r="A13" s="43" t="s">
        <v>110</v>
      </c>
      <c r="B13" s="42">
        <v>79752.44</v>
      </c>
      <c r="C13" s="59">
        <v>97550</v>
      </c>
      <c r="D13" s="59">
        <v>96685.74</v>
      </c>
      <c r="E13" s="59">
        <f t="shared" si="1"/>
        <v>121.2323284403587</v>
      </c>
      <c r="F13" s="59">
        <f t="shared" si="2"/>
        <v>99.114033828805745</v>
      </c>
      <c r="G13" s="106"/>
    </row>
    <row r="14" spans="1:8" ht="24.6" customHeight="1" x14ac:dyDescent="0.3">
      <c r="A14" s="43" t="s">
        <v>54</v>
      </c>
      <c r="B14" s="44">
        <v>0</v>
      </c>
      <c r="C14" s="59">
        <v>0</v>
      </c>
      <c r="D14" s="62">
        <v>0</v>
      </c>
      <c r="E14" s="59"/>
      <c r="F14" s="59"/>
    </row>
    <row r="15" spans="1:8" ht="24.6" customHeight="1" x14ac:dyDescent="0.3">
      <c r="A15" s="43" t="s">
        <v>110</v>
      </c>
      <c r="B15" s="44">
        <v>0</v>
      </c>
      <c r="C15" s="59">
        <v>0</v>
      </c>
      <c r="D15" s="62">
        <v>0</v>
      </c>
      <c r="E15" s="59"/>
      <c r="F15" s="59"/>
    </row>
    <row r="16" spans="1:8" s="38" customFormat="1" ht="24.6" customHeight="1" x14ac:dyDescent="0.3">
      <c r="A16" s="46" t="s">
        <v>134</v>
      </c>
      <c r="B16" s="39">
        <f>+B6+B14</f>
        <v>1326535.79</v>
      </c>
      <c r="C16" s="39">
        <f t="shared" ref="C16:D16" si="3">+C6+C14</f>
        <v>1507594</v>
      </c>
      <c r="D16" s="39">
        <f t="shared" si="3"/>
        <v>1434720.47</v>
      </c>
      <c r="E16" s="39">
        <f t="shared" si="1"/>
        <v>108.1554286597876</v>
      </c>
      <c r="F16" s="39">
        <f t="shared" si="2"/>
        <v>95.166236400516311</v>
      </c>
      <c r="G16" s="36"/>
      <c r="H16" s="36"/>
    </row>
    <row r="17" spans="1:8" ht="24.6" customHeight="1" x14ac:dyDescent="0.3">
      <c r="A17" s="43" t="s">
        <v>111</v>
      </c>
      <c r="B17" s="42">
        <f>+B18+B19+B20+B21+B22+B23+B24+B25</f>
        <v>1324546.6500000001</v>
      </c>
      <c r="C17" s="59">
        <f>+C18+C19+C20+C21+C22+C23+C24+C25</f>
        <v>1472744</v>
      </c>
      <c r="D17" s="59">
        <f t="shared" ref="D17" si="4">+D18+D19+D20+D21+D22+D23+D24+D25</f>
        <v>1626586.12</v>
      </c>
      <c r="E17" s="42">
        <f t="shared" si="1"/>
        <v>122.80323384608613</v>
      </c>
      <c r="F17" s="42">
        <f t="shared" si="2"/>
        <v>110.44595123117121</v>
      </c>
      <c r="H17" s="58"/>
    </row>
    <row r="18" spans="1:8" ht="24.6" customHeight="1" x14ac:dyDescent="0.3">
      <c r="A18" s="56" t="s">
        <v>107</v>
      </c>
      <c r="B18" s="42">
        <v>139465.23000000001</v>
      </c>
      <c r="C18" s="59">
        <v>214230</v>
      </c>
      <c r="D18" s="59">
        <v>203816.87</v>
      </c>
      <c r="E18" s="42">
        <f t="shared" si="1"/>
        <v>146.14170858213188</v>
      </c>
      <c r="F18" s="42">
        <f t="shared" si="2"/>
        <v>95.139275544975021</v>
      </c>
    </row>
    <row r="19" spans="1:8" ht="24.6" customHeight="1" x14ac:dyDescent="0.3">
      <c r="A19" s="56" t="s">
        <v>108</v>
      </c>
      <c r="B19" s="42">
        <v>352.5</v>
      </c>
      <c r="C19" s="107">
        <v>4002</v>
      </c>
      <c r="D19" s="59">
        <v>478.83</v>
      </c>
      <c r="E19" s="42">
        <f t="shared" si="1"/>
        <v>135.83829787234043</v>
      </c>
      <c r="F19" s="42">
        <f t="shared" si="2"/>
        <v>11.964767616191905</v>
      </c>
    </row>
    <row r="20" spans="1:8" ht="24.6" customHeight="1" x14ac:dyDescent="0.3">
      <c r="A20" s="56" t="s">
        <v>112</v>
      </c>
      <c r="B20" s="42">
        <v>0</v>
      </c>
      <c r="C20" s="62"/>
      <c r="D20" s="62"/>
      <c r="E20" s="42"/>
      <c r="F20" s="42"/>
    </row>
    <row r="21" spans="1:8" ht="24.6" customHeight="1" x14ac:dyDescent="0.3">
      <c r="A21" s="56" t="s">
        <v>113</v>
      </c>
      <c r="B21" s="42">
        <v>52425.68</v>
      </c>
      <c r="C21" s="59">
        <v>55510</v>
      </c>
      <c r="D21" s="59">
        <v>69922.98</v>
      </c>
      <c r="E21" s="42">
        <f t="shared" si="1"/>
        <v>133.37543738106973</v>
      </c>
      <c r="F21" s="42">
        <f t="shared" si="2"/>
        <v>125.96465501711403</v>
      </c>
    </row>
    <row r="22" spans="1:8" ht="24.6" customHeight="1" x14ac:dyDescent="0.3">
      <c r="A22" s="56" t="s">
        <v>114</v>
      </c>
      <c r="B22" s="44">
        <v>111.05</v>
      </c>
      <c r="C22" s="59">
        <v>100</v>
      </c>
      <c r="D22" s="59">
        <v>124.69</v>
      </c>
      <c r="E22" s="42">
        <f t="shared" si="1"/>
        <v>112.28275551553355</v>
      </c>
      <c r="F22" s="42">
        <f t="shared" si="2"/>
        <v>124.68999999999998</v>
      </c>
    </row>
    <row r="23" spans="1:8" ht="24.6" customHeight="1" x14ac:dyDescent="0.3">
      <c r="A23" s="56" t="s">
        <v>115</v>
      </c>
      <c r="B23" s="42">
        <v>53020.62</v>
      </c>
      <c r="C23" s="59">
        <v>26848</v>
      </c>
      <c r="D23" s="59">
        <v>36851.629999999997</v>
      </c>
      <c r="E23" s="42">
        <f t="shared" si="1"/>
        <v>69.50433623748647</v>
      </c>
      <c r="F23" s="42">
        <f t="shared" si="2"/>
        <v>137.26024284862933</v>
      </c>
    </row>
    <row r="24" spans="1:8" ht="24.6" customHeight="1" x14ac:dyDescent="0.3">
      <c r="A24" s="56" t="s">
        <v>109</v>
      </c>
      <c r="B24" s="42">
        <v>991683.77</v>
      </c>
      <c r="C24" s="59">
        <v>1085354</v>
      </c>
      <c r="D24" s="59">
        <v>1225264.1200000001</v>
      </c>
      <c r="E24" s="42">
        <f t="shared" si="1"/>
        <v>123.55391477264976</v>
      </c>
      <c r="F24" s="42">
        <f t="shared" si="2"/>
        <v>112.89073611006179</v>
      </c>
      <c r="G24" s="58"/>
    </row>
    <row r="25" spans="1:8" ht="24.6" customHeight="1" x14ac:dyDescent="0.3">
      <c r="A25" s="56" t="s">
        <v>110</v>
      </c>
      <c r="B25" s="42">
        <v>87487.8</v>
      </c>
      <c r="C25" s="59">
        <v>86700</v>
      </c>
      <c r="D25" s="59">
        <v>90127</v>
      </c>
      <c r="E25" s="42">
        <f t="shared" si="1"/>
        <v>103.01664917851403</v>
      </c>
      <c r="F25" s="42">
        <f t="shared" si="2"/>
        <v>103.95271049596309</v>
      </c>
    </row>
    <row r="26" spans="1:8" ht="24.6" customHeight="1" x14ac:dyDescent="0.3">
      <c r="A26" s="43" t="s">
        <v>101</v>
      </c>
      <c r="B26" s="42">
        <f>+B27+B28+B29</f>
        <v>3111.24</v>
      </c>
      <c r="C26" s="59">
        <f>+C27+C28+C29</f>
        <v>34850</v>
      </c>
      <c r="D26" s="59">
        <f>+D27+D28+D29</f>
        <v>7899.1</v>
      </c>
      <c r="E26" s="42">
        <f t="shared" si="1"/>
        <v>253.88912459340972</v>
      </c>
      <c r="F26" s="42">
        <f t="shared" si="2"/>
        <v>22.665997130559543</v>
      </c>
    </row>
    <row r="27" spans="1:8" ht="24.6" customHeight="1" x14ac:dyDescent="0.3">
      <c r="A27" s="56" t="s">
        <v>108</v>
      </c>
      <c r="B27" s="42">
        <v>0</v>
      </c>
      <c r="C27" s="59">
        <v>4998</v>
      </c>
      <c r="D27" s="59">
        <v>3494.1</v>
      </c>
      <c r="E27" s="42"/>
      <c r="F27" s="42">
        <f t="shared" si="2"/>
        <v>69.909963985594231</v>
      </c>
    </row>
    <row r="28" spans="1:8" ht="24.6" customHeight="1" x14ac:dyDescent="0.3">
      <c r="A28" s="56" t="s">
        <v>113</v>
      </c>
      <c r="B28" s="42">
        <v>3111.24</v>
      </c>
      <c r="C28" s="59">
        <v>19002</v>
      </c>
      <c r="D28" s="59">
        <v>4405</v>
      </c>
      <c r="E28" s="42">
        <f t="shared" si="1"/>
        <v>141.58342011545238</v>
      </c>
      <c r="F28" s="42">
        <f t="shared" si="2"/>
        <v>23.181770339964213</v>
      </c>
    </row>
    <row r="29" spans="1:8" ht="24.6" customHeight="1" x14ac:dyDescent="0.3">
      <c r="A29" s="56" t="s">
        <v>110</v>
      </c>
      <c r="B29" s="42">
        <v>0</v>
      </c>
      <c r="C29" s="59">
        <v>10850</v>
      </c>
      <c r="D29" s="59">
        <v>0</v>
      </c>
      <c r="E29" s="42"/>
      <c r="F29" s="42">
        <f t="shared" si="2"/>
        <v>0</v>
      </c>
    </row>
    <row r="30" spans="1:8" ht="24.6" customHeight="1" x14ac:dyDescent="0.3">
      <c r="A30" s="57" t="s">
        <v>138</v>
      </c>
      <c r="B30" s="53">
        <f>+B26+B17</f>
        <v>1327657.8900000001</v>
      </c>
      <c r="C30" s="53">
        <f t="shared" ref="C30:D30" si="5">+C26+C17</f>
        <v>1507594</v>
      </c>
      <c r="D30" s="53">
        <f t="shared" si="5"/>
        <v>1634485.2200000002</v>
      </c>
      <c r="E30" s="53">
        <f t="shared" si="1"/>
        <v>123.11042116429559</v>
      </c>
      <c r="F30" s="53">
        <f t="shared" si="2"/>
        <v>108.41680319767791</v>
      </c>
    </row>
    <row r="31" spans="1:8" x14ac:dyDescent="0.3">
      <c r="D31" s="58"/>
    </row>
    <row r="32" spans="1:8" x14ac:dyDescent="0.3">
      <c r="B32" s="58"/>
      <c r="C32" s="58"/>
      <c r="D32" s="58"/>
    </row>
    <row r="33" spans="2:4" x14ac:dyDescent="0.3">
      <c r="C33" s="58"/>
      <c r="D33" s="58"/>
    </row>
    <row r="34" spans="2:4" x14ac:dyDescent="0.3">
      <c r="B34" s="58"/>
      <c r="D34" s="58"/>
    </row>
    <row r="36" spans="2:4" x14ac:dyDescent="0.3">
      <c r="D36" s="58"/>
    </row>
  </sheetData>
  <mergeCells count="1">
    <mergeCell ref="A2:F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EE4E-D06D-4764-9720-4FF90E06F363}">
  <dimension ref="A1:F9"/>
  <sheetViews>
    <sheetView showGridLines="0" workbookViewId="0">
      <selection activeCell="B16" sqref="B16"/>
    </sheetView>
  </sheetViews>
  <sheetFormatPr defaultRowHeight="14.4" x14ac:dyDescent="0.3"/>
  <cols>
    <col min="1" max="1" width="55.77734375" style="36" customWidth="1"/>
    <col min="2" max="4" width="20.77734375" style="36" customWidth="1"/>
    <col min="5" max="5" width="14.33203125" style="36" customWidth="1"/>
    <col min="6" max="6" width="13.88671875" style="36" customWidth="1"/>
    <col min="7" max="16384" width="8.88671875" style="36"/>
  </cols>
  <sheetData>
    <row r="1" spans="1:6" ht="15" thickBot="1" x14ac:dyDescent="0.35"/>
    <row r="2" spans="1:6" ht="18" thickBot="1" x14ac:dyDescent="0.4">
      <c r="A2" s="99" t="s">
        <v>19</v>
      </c>
      <c r="B2" s="100"/>
      <c r="C2" s="100"/>
      <c r="D2" s="100"/>
      <c r="E2" s="100"/>
      <c r="F2" s="101"/>
    </row>
    <row r="4" spans="1:6" ht="24.6" customHeight="1" x14ac:dyDescent="0.3">
      <c r="A4" s="48" t="s">
        <v>129</v>
      </c>
      <c r="B4" s="49" t="s">
        <v>159</v>
      </c>
      <c r="C4" s="49" t="s">
        <v>160</v>
      </c>
      <c r="D4" s="49" t="s">
        <v>158</v>
      </c>
      <c r="E4" s="49" t="s">
        <v>147</v>
      </c>
      <c r="F4" s="49" t="s">
        <v>147</v>
      </c>
    </row>
    <row r="5" spans="1:6" s="51" customFormat="1" ht="9" customHeight="1" x14ac:dyDescent="0.25">
      <c r="A5" s="50">
        <v>1</v>
      </c>
      <c r="B5" s="50">
        <v>2</v>
      </c>
      <c r="C5" s="50">
        <v>3</v>
      </c>
      <c r="D5" s="50">
        <v>4</v>
      </c>
      <c r="E5" s="50" t="s">
        <v>148</v>
      </c>
      <c r="F5" s="50" t="s">
        <v>146</v>
      </c>
    </row>
    <row r="6" spans="1:6" s="38" customFormat="1" ht="24.6" customHeight="1" x14ac:dyDescent="0.3">
      <c r="A6" s="86" t="s">
        <v>141</v>
      </c>
      <c r="B6" s="39">
        <f>+B7</f>
        <v>1327657.8899999999</v>
      </c>
      <c r="C6" s="39">
        <f>+C7</f>
        <v>1507594</v>
      </c>
      <c r="D6" s="39">
        <f>+D7</f>
        <v>1634485.22</v>
      </c>
      <c r="E6" s="39">
        <f>+D6/B6*100</f>
        <v>123.11042116429559</v>
      </c>
      <c r="F6" s="39">
        <f>+D6/C6*100</f>
        <v>108.41680319767788</v>
      </c>
    </row>
    <row r="7" spans="1:6" ht="24.6" customHeight="1" x14ac:dyDescent="0.3">
      <c r="A7" s="52" t="s">
        <v>116</v>
      </c>
      <c r="B7" s="42">
        <f>+B8+B9</f>
        <v>1327657.8899999999</v>
      </c>
      <c r="C7" s="42">
        <f>+C8+C9</f>
        <v>1507594</v>
      </c>
      <c r="D7" s="42">
        <f>+D8+D9</f>
        <v>1634485.22</v>
      </c>
      <c r="E7" s="42">
        <f t="shared" ref="E7:E9" si="0">+D7/B7*100</f>
        <v>123.11042116429559</v>
      </c>
      <c r="F7" s="42">
        <f t="shared" ref="F7:F9" si="1">+D7/C7*100</f>
        <v>108.41680319767788</v>
      </c>
    </row>
    <row r="8" spans="1:6" ht="24.6" customHeight="1" x14ac:dyDescent="0.3">
      <c r="A8" s="52" t="s">
        <v>139</v>
      </c>
      <c r="B8" s="59">
        <v>55526.44</v>
      </c>
      <c r="C8" s="42">
        <v>64122</v>
      </c>
      <c r="D8" s="42">
        <v>62089.31</v>
      </c>
      <c r="E8" s="42">
        <f t="shared" si="0"/>
        <v>111.81936029034097</v>
      </c>
      <c r="F8" s="42">
        <f t="shared" si="1"/>
        <v>96.829964754686372</v>
      </c>
    </row>
    <row r="9" spans="1:6" ht="24.6" customHeight="1" x14ac:dyDescent="0.3">
      <c r="A9" s="52" t="s">
        <v>140</v>
      </c>
      <c r="B9" s="59">
        <v>1272131.45</v>
      </c>
      <c r="C9" s="42">
        <v>1443472</v>
      </c>
      <c r="D9" s="42">
        <v>1572395.91</v>
      </c>
      <c r="E9" s="42">
        <f t="shared" si="0"/>
        <v>123.6032573520606</v>
      </c>
      <c r="F9" s="42">
        <f t="shared" si="1"/>
        <v>108.93151443186981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G16" sqref="G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"/>
      <c r="C1" s="1"/>
      <c r="D1" s="13"/>
      <c r="E1" s="1"/>
      <c r="F1" s="1"/>
      <c r="G1" s="1"/>
      <c r="H1" s="1"/>
      <c r="I1" s="1"/>
      <c r="J1" s="1"/>
      <c r="K1" s="1"/>
      <c r="L1" s="13"/>
    </row>
    <row r="2" spans="2:12" ht="15.75" customHeight="1" x14ac:dyDescent="0.3">
      <c r="B2" s="105" t="s">
        <v>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26"/>
      <c r="C3" s="26"/>
      <c r="D3" s="26"/>
      <c r="E3" s="26"/>
      <c r="F3" s="26"/>
      <c r="G3" s="26"/>
      <c r="H3" s="26"/>
      <c r="I3" s="26"/>
      <c r="J3" s="27"/>
      <c r="K3" s="27"/>
      <c r="L3" s="27"/>
    </row>
    <row r="4" spans="2:12" ht="18" customHeight="1" x14ac:dyDescent="0.3">
      <c r="B4" s="105" t="s">
        <v>29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20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26"/>
      <c r="C6" s="26"/>
      <c r="D6" s="26"/>
      <c r="E6" s="26"/>
      <c r="F6" s="26"/>
      <c r="G6" s="26"/>
      <c r="H6" s="26"/>
      <c r="I6" s="26"/>
      <c r="J6" s="27"/>
      <c r="K6" s="27"/>
      <c r="L6" s="27"/>
    </row>
    <row r="7" spans="2:12" ht="25.5" customHeight="1" x14ac:dyDescent="0.3">
      <c r="B7" s="102" t="s">
        <v>0</v>
      </c>
      <c r="C7" s="103"/>
      <c r="D7" s="103"/>
      <c r="E7" s="103"/>
      <c r="F7" s="104"/>
      <c r="G7" s="23" t="s">
        <v>33</v>
      </c>
      <c r="H7" s="23" t="s">
        <v>30</v>
      </c>
      <c r="I7" s="23" t="s">
        <v>31</v>
      </c>
      <c r="J7" s="23" t="s">
        <v>32</v>
      </c>
      <c r="K7" s="23" t="s">
        <v>15</v>
      </c>
      <c r="L7" s="23" t="s">
        <v>28</v>
      </c>
    </row>
    <row r="8" spans="2:12" x14ac:dyDescent="0.3">
      <c r="B8" s="102">
        <v>1</v>
      </c>
      <c r="C8" s="103"/>
      <c r="D8" s="103"/>
      <c r="E8" s="103"/>
      <c r="F8" s="104"/>
      <c r="G8" s="24">
        <v>2</v>
      </c>
      <c r="H8" s="24">
        <v>3</v>
      </c>
      <c r="I8" s="24">
        <v>4</v>
      </c>
      <c r="J8" s="24">
        <v>5</v>
      </c>
      <c r="K8" s="24" t="s">
        <v>16</v>
      </c>
      <c r="L8" s="24" t="s">
        <v>17</v>
      </c>
    </row>
    <row r="9" spans="2:12" ht="26.4" x14ac:dyDescent="0.3">
      <c r="B9" s="5">
        <v>8</v>
      </c>
      <c r="C9" s="5"/>
      <c r="D9" s="5"/>
      <c r="E9" s="5"/>
      <c r="F9" s="5" t="s">
        <v>1</v>
      </c>
      <c r="G9" s="3"/>
      <c r="H9" s="3"/>
      <c r="I9" s="3"/>
      <c r="J9" s="20"/>
      <c r="K9" s="20"/>
      <c r="L9" s="20"/>
    </row>
    <row r="10" spans="2:12" x14ac:dyDescent="0.3">
      <c r="B10" s="5"/>
      <c r="C10" s="10">
        <v>84</v>
      </c>
      <c r="D10" s="10"/>
      <c r="E10" s="10"/>
      <c r="F10" s="10" t="s">
        <v>4</v>
      </c>
      <c r="G10" s="3"/>
      <c r="H10" s="3"/>
      <c r="I10" s="3"/>
      <c r="J10" s="20"/>
      <c r="K10" s="20"/>
      <c r="L10" s="20"/>
    </row>
    <row r="11" spans="2:12" ht="52.8" x14ac:dyDescent="0.3">
      <c r="B11" s="6"/>
      <c r="C11" s="6"/>
      <c r="D11" s="6">
        <v>841</v>
      </c>
      <c r="E11" s="6"/>
      <c r="F11" s="19" t="s">
        <v>21</v>
      </c>
      <c r="G11" s="3"/>
      <c r="H11" s="3"/>
      <c r="I11" s="3"/>
      <c r="J11" s="20"/>
      <c r="K11" s="20"/>
      <c r="L11" s="20"/>
    </row>
    <row r="12" spans="2:12" ht="26.4" x14ac:dyDescent="0.3">
      <c r="B12" s="6"/>
      <c r="C12" s="6"/>
      <c r="D12" s="6"/>
      <c r="E12" s="6">
        <v>8413</v>
      </c>
      <c r="F12" s="19" t="s">
        <v>22</v>
      </c>
      <c r="G12" s="3"/>
      <c r="H12" s="3"/>
      <c r="I12" s="3"/>
      <c r="J12" s="20"/>
      <c r="K12" s="20"/>
      <c r="L12" s="20"/>
    </row>
    <row r="13" spans="2:12" x14ac:dyDescent="0.3">
      <c r="B13" s="6"/>
      <c r="C13" s="6"/>
      <c r="D13" s="6"/>
      <c r="E13" s="7" t="s">
        <v>10</v>
      </c>
      <c r="F13" s="12"/>
      <c r="G13" s="3"/>
      <c r="H13" s="3"/>
      <c r="I13" s="3"/>
      <c r="J13" s="20"/>
      <c r="K13" s="20"/>
      <c r="L13" s="20"/>
    </row>
    <row r="14" spans="2:12" ht="26.4" x14ac:dyDescent="0.3">
      <c r="B14" s="8">
        <v>5</v>
      </c>
      <c r="C14" s="9"/>
      <c r="D14" s="9"/>
      <c r="E14" s="9"/>
      <c r="F14" s="14" t="s">
        <v>2</v>
      </c>
      <c r="G14" s="3"/>
      <c r="H14" s="3"/>
      <c r="I14" s="3"/>
      <c r="J14" s="20"/>
      <c r="K14" s="20"/>
      <c r="L14" s="20"/>
    </row>
    <row r="15" spans="2:12" ht="26.4" x14ac:dyDescent="0.3">
      <c r="B15" s="10"/>
      <c r="C15" s="10">
        <v>54</v>
      </c>
      <c r="D15" s="10"/>
      <c r="E15" s="10"/>
      <c r="F15" s="15" t="s">
        <v>5</v>
      </c>
      <c r="G15" s="3"/>
      <c r="H15" s="3"/>
      <c r="I15" s="4"/>
      <c r="J15" s="20"/>
      <c r="K15" s="20"/>
      <c r="L15" s="20"/>
    </row>
    <row r="16" spans="2:12" ht="66" x14ac:dyDescent="0.3">
      <c r="B16" s="10"/>
      <c r="C16" s="10"/>
      <c r="D16" s="10">
        <v>541</v>
      </c>
      <c r="E16" s="19"/>
      <c r="F16" s="19" t="s">
        <v>23</v>
      </c>
      <c r="G16" s="3"/>
      <c r="H16" s="3"/>
      <c r="I16" s="4"/>
      <c r="J16" s="20"/>
      <c r="K16" s="20"/>
      <c r="L16" s="20"/>
    </row>
    <row r="17" spans="2:12" ht="39.6" x14ac:dyDescent="0.3">
      <c r="B17" s="10"/>
      <c r="C17" s="10"/>
      <c r="D17" s="10"/>
      <c r="E17" s="19">
        <v>5413</v>
      </c>
      <c r="F17" s="19" t="s">
        <v>24</v>
      </c>
      <c r="G17" s="3"/>
      <c r="H17" s="3"/>
      <c r="I17" s="4"/>
      <c r="J17" s="20"/>
      <c r="K17" s="20"/>
      <c r="L17" s="20"/>
    </row>
    <row r="18" spans="2:12" x14ac:dyDescent="0.3">
      <c r="B18" s="11"/>
      <c r="C18" s="9"/>
      <c r="D18" s="9"/>
      <c r="E18" s="9"/>
      <c r="F18" s="14" t="s">
        <v>10</v>
      </c>
      <c r="G18" s="3"/>
      <c r="H18" s="3"/>
      <c r="I18" s="3"/>
      <c r="J18" s="20"/>
      <c r="K18" s="20"/>
      <c r="L18" s="20"/>
    </row>
    <row r="20" spans="2:12" x14ac:dyDescent="0.3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2:12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2:12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L12" sqref="L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3"/>
      <c r="C1" s="13"/>
      <c r="D1" s="13"/>
      <c r="E1" s="13"/>
      <c r="F1" s="2"/>
      <c r="G1" s="2"/>
      <c r="H1" s="2"/>
    </row>
    <row r="2" spans="2:8" ht="15.75" customHeight="1" x14ac:dyDescent="0.3">
      <c r="B2" s="105" t="s">
        <v>25</v>
      </c>
      <c r="C2" s="105"/>
      <c r="D2" s="105"/>
      <c r="E2" s="105"/>
      <c r="F2" s="105"/>
      <c r="G2" s="105"/>
      <c r="H2" s="105"/>
    </row>
    <row r="3" spans="2:8" ht="17.399999999999999" x14ac:dyDescent="0.3">
      <c r="B3" s="26"/>
      <c r="C3" s="26"/>
      <c r="D3" s="26"/>
      <c r="E3" s="26"/>
      <c r="F3" s="27"/>
      <c r="G3" s="27"/>
      <c r="H3" s="27"/>
    </row>
    <row r="4" spans="2:8" ht="26.4" x14ac:dyDescent="0.3">
      <c r="B4" s="22" t="s">
        <v>0</v>
      </c>
      <c r="C4" s="22" t="s">
        <v>33</v>
      </c>
      <c r="D4" s="22" t="s">
        <v>30</v>
      </c>
      <c r="E4" s="22" t="s">
        <v>31</v>
      </c>
      <c r="F4" s="22" t="s">
        <v>32</v>
      </c>
      <c r="G4" s="22" t="s">
        <v>15</v>
      </c>
      <c r="H4" s="22" t="s">
        <v>28</v>
      </c>
    </row>
    <row r="5" spans="2:8" x14ac:dyDescent="0.3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 t="s">
        <v>16</v>
      </c>
      <c r="H5" s="22" t="s">
        <v>17</v>
      </c>
    </row>
    <row r="6" spans="2:8" x14ac:dyDescent="0.3">
      <c r="B6" s="5" t="s">
        <v>26</v>
      </c>
      <c r="C6" s="3"/>
      <c r="D6" s="3"/>
      <c r="E6" s="4"/>
      <c r="F6" s="20"/>
      <c r="G6" s="20"/>
      <c r="H6" s="20"/>
    </row>
    <row r="7" spans="2:8" x14ac:dyDescent="0.3">
      <c r="B7" s="5" t="s">
        <v>7</v>
      </c>
      <c r="C7" s="3"/>
      <c r="D7" s="3"/>
      <c r="E7" s="3"/>
      <c r="F7" s="20"/>
      <c r="G7" s="20"/>
      <c r="H7" s="20"/>
    </row>
    <row r="8" spans="2:8" x14ac:dyDescent="0.3">
      <c r="B8" s="16" t="s">
        <v>8</v>
      </c>
      <c r="C8" s="3"/>
      <c r="D8" s="3"/>
      <c r="E8" s="3"/>
      <c r="F8" s="20"/>
      <c r="G8" s="20"/>
      <c r="H8" s="20"/>
    </row>
    <row r="9" spans="2:8" x14ac:dyDescent="0.3">
      <c r="B9" s="17" t="s">
        <v>9</v>
      </c>
      <c r="C9" s="3"/>
      <c r="D9" s="3"/>
      <c r="E9" s="3"/>
      <c r="F9" s="20"/>
      <c r="G9" s="20"/>
      <c r="H9" s="20"/>
    </row>
    <row r="10" spans="2:8" x14ac:dyDescent="0.3">
      <c r="B10" s="17" t="s">
        <v>10</v>
      </c>
      <c r="C10" s="3"/>
      <c r="D10" s="3"/>
      <c r="E10" s="3"/>
      <c r="F10" s="20"/>
      <c r="G10" s="20"/>
      <c r="H10" s="20"/>
    </row>
    <row r="11" spans="2:8" x14ac:dyDescent="0.3">
      <c r="B11" s="5" t="s">
        <v>11</v>
      </c>
      <c r="C11" s="3"/>
      <c r="D11" s="3"/>
      <c r="E11" s="4"/>
      <c r="F11" s="20"/>
      <c r="G11" s="20"/>
      <c r="H11" s="20"/>
    </row>
    <row r="12" spans="2:8" x14ac:dyDescent="0.3">
      <c r="B12" s="18" t="s">
        <v>12</v>
      </c>
      <c r="C12" s="3"/>
      <c r="D12" s="3"/>
      <c r="E12" s="4"/>
      <c r="F12" s="20"/>
      <c r="G12" s="20"/>
      <c r="H12" s="20"/>
    </row>
    <row r="13" spans="2:8" x14ac:dyDescent="0.3">
      <c r="B13" s="5" t="s">
        <v>13</v>
      </c>
      <c r="C13" s="3"/>
      <c r="D13" s="3"/>
      <c r="E13" s="4"/>
      <c r="F13" s="20"/>
      <c r="G13" s="20"/>
      <c r="H13" s="20"/>
    </row>
    <row r="14" spans="2:8" x14ac:dyDescent="0.3">
      <c r="B14" s="18" t="s">
        <v>14</v>
      </c>
      <c r="C14" s="3"/>
      <c r="D14" s="3"/>
      <c r="E14" s="4"/>
      <c r="F14" s="20"/>
      <c r="G14" s="20"/>
      <c r="H14" s="20"/>
    </row>
    <row r="15" spans="2:8" x14ac:dyDescent="0.3">
      <c r="B15" s="10" t="s">
        <v>6</v>
      </c>
      <c r="C15" s="3"/>
      <c r="D15" s="3"/>
      <c r="E15" s="4"/>
      <c r="F15" s="20"/>
      <c r="G15" s="20"/>
      <c r="H15" s="20"/>
    </row>
    <row r="16" spans="2:8" x14ac:dyDescent="0.3">
      <c r="B16" s="18"/>
      <c r="C16" s="3"/>
      <c r="D16" s="3"/>
      <c r="E16" s="4"/>
      <c r="F16" s="20"/>
      <c r="G16" s="20"/>
      <c r="H16" s="20"/>
    </row>
    <row r="17" spans="2:8" ht="15.75" customHeight="1" x14ac:dyDescent="0.3">
      <c r="B17" s="5" t="s">
        <v>27</v>
      </c>
      <c r="C17" s="3"/>
      <c r="D17" s="3"/>
      <c r="E17" s="4"/>
      <c r="F17" s="20"/>
      <c r="G17" s="20"/>
      <c r="H17" s="20"/>
    </row>
    <row r="18" spans="2:8" ht="15.75" customHeight="1" x14ac:dyDescent="0.3">
      <c r="B18" s="5" t="s">
        <v>7</v>
      </c>
      <c r="C18" s="3"/>
      <c r="D18" s="3"/>
      <c r="E18" s="3"/>
      <c r="F18" s="20"/>
      <c r="G18" s="20"/>
      <c r="H18" s="20"/>
    </row>
    <row r="19" spans="2:8" x14ac:dyDescent="0.3">
      <c r="B19" s="16" t="s">
        <v>8</v>
      </c>
      <c r="C19" s="3"/>
      <c r="D19" s="3"/>
      <c r="E19" s="3"/>
      <c r="F19" s="20"/>
      <c r="G19" s="20"/>
      <c r="H19" s="20"/>
    </row>
    <row r="20" spans="2:8" x14ac:dyDescent="0.3">
      <c r="B20" s="17" t="s">
        <v>9</v>
      </c>
      <c r="C20" s="3"/>
      <c r="D20" s="3"/>
      <c r="E20" s="3"/>
      <c r="F20" s="20"/>
      <c r="G20" s="20"/>
      <c r="H20" s="20"/>
    </row>
    <row r="21" spans="2:8" x14ac:dyDescent="0.3">
      <c r="B21" s="17" t="s">
        <v>10</v>
      </c>
      <c r="C21" s="3"/>
      <c r="D21" s="3"/>
      <c r="E21" s="3"/>
      <c r="F21" s="20"/>
      <c r="G21" s="20"/>
      <c r="H21" s="20"/>
    </row>
    <row r="22" spans="2:8" x14ac:dyDescent="0.3">
      <c r="B22" s="5" t="s">
        <v>11</v>
      </c>
      <c r="C22" s="3"/>
      <c r="D22" s="3"/>
      <c r="E22" s="4"/>
      <c r="F22" s="20"/>
      <c r="G22" s="20"/>
      <c r="H22" s="20"/>
    </row>
    <row r="23" spans="2:8" x14ac:dyDescent="0.3">
      <c r="B23" s="18" t="s">
        <v>12</v>
      </c>
      <c r="C23" s="3"/>
      <c r="D23" s="3"/>
      <c r="E23" s="4"/>
      <c r="F23" s="20"/>
      <c r="G23" s="20"/>
      <c r="H23" s="20"/>
    </row>
    <row r="24" spans="2:8" x14ac:dyDescent="0.3">
      <c r="B24" s="5" t="s">
        <v>13</v>
      </c>
      <c r="C24" s="3"/>
      <c r="D24" s="3"/>
      <c r="E24" s="4"/>
      <c r="F24" s="20"/>
      <c r="G24" s="20"/>
      <c r="H24" s="20"/>
    </row>
    <row r="25" spans="2:8" x14ac:dyDescent="0.3">
      <c r="B25" s="18" t="s">
        <v>14</v>
      </c>
      <c r="C25" s="3"/>
      <c r="D25" s="3"/>
      <c r="E25" s="4"/>
      <c r="F25" s="20"/>
      <c r="G25" s="20"/>
      <c r="H25" s="20"/>
    </row>
    <row r="26" spans="2:8" x14ac:dyDescent="0.3">
      <c r="B26" s="10" t="s">
        <v>6</v>
      </c>
      <c r="C26" s="3"/>
      <c r="D26" s="3"/>
      <c r="E26" s="4"/>
      <c r="F26" s="20"/>
      <c r="G26" s="20"/>
      <c r="H26" s="20"/>
    </row>
    <row r="28" spans="2:8" x14ac:dyDescent="0.3">
      <c r="B28" s="25"/>
      <c r="C28" s="25"/>
      <c r="D28" s="25"/>
      <c r="E28" s="25"/>
      <c r="F28" s="25"/>
      <c r="G28" s="25"/>
      <c r="H28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B912-FCA7-41E8-9AC9-7E314875722C}">
  <dimension ref="A1:E409"/>
  <sheetViews>
    <sheetView showGridLines="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7.88671875" style="74" customWidth="1" collapsed="1"/>
    <col min="2" max="2" width="68.109375" style="74" bestFit="1" customWidth="1" collapsed="1"/>
    <col min="3" max="3" width="18.109375" style="74" customWidth="1" collapsed="1"/>
    <col min="4" max="4" width="19" style="74" customWidth="1" collapsed="1"/>
    <col min="5" max="5" width="15.5546875" style="74" customWidth="1" collapsed="1"/>
    <col min="6" max="16384" width="8.88671875" style="74"/>
  </cols>
  <sheetData>
    <row r="1" spans="1:5" ht="22.2" customHeight="1" x14ac:dyDescent="0.3">
      <c r="A1" s="76" t="s">
        <v>129</v>
      </c>
      <c r="B1" s="76" t="s">
        <v>162</v>
      </c>
      <c r="C1" s="76" t="s">
        <v>160</v>
      </c>
      <c r="D1" s="76" t="s">
        <v>158</v>
      </c>
      <c r="E1" s="80" t="s">
        <v>496</v>
      </c>
    </row>
    <row r="2" spans="1:5" x14ac:dyDescent="0.3">
      <c r="A2" s="77" t="s">
        <v>163</v>
      </c>
      <c r="B2" s="77"/>
      <c r="C2" s="78">
        <v>1507594</v>
      </c>
      <c r="D2" s="78">
        <v>1634485.22</v>
      </c>
      <c r="E2" s="78">
        <v>108.42</v>
      </c>
    </row>
    <row r="3" spans="1:5" x14ac:dyDescent="0.3">
      <c r="A3" s="77" t="s">
        <v>164</v>
      </c>
      <c r="B3" s="77" t="s">
        <v>165</v>
      </c>
      <c r="C3" s="78">
        <v>1507594</v>
      </c>
      <c r="D3" s="78">
        <v>1634485.22</v>
      </c>
      <c r="E3" s="78">
        <v>108.42</v>
      </c>
    </row>
    <row r="4" spans="1:5" x14ac:dyDescent="0.3">
      <c r="A4" s="77" t="s">
        <v>166</v>
      </c>
      <c r="B4" s="77" t="s">
        <v>167</v>
      </c>
      <c r="C4" s="78">
        <v>1507594</v>
      </c>
      <c r="D4" s="78">
        <v>1634485.22</v>
      </c>
      <c r="E4" s="78">
        <v>108.42</v>
      </c>
    </row>
    <row r="5" spans="1:5" x14ac:dyDescent="0.3">
      <c r="A5" s="77" t="s">
        <v>168</v>
      </c>
      <c r="B5" s="77" t="s">
        <v>169</v>
      </c>
      <c r="C5" s="78">
        <v>1507594</v>
      </c>
      <c r="D5" s="78">
        <v>1634485.22</v>
      </c>
      <c r="E5" s="78">
        <v>108.42</v>
      </c>
    </row>
    <row r="6" spans="1:5" x14ac:dyDescent="0.3">
      <c r="A6" s="77" t="s">
        <v>170</v>
      </c>
      <c r="B6" s="77" t="s">
        <v>171</v>
      </c>
      <c r="C6" s="78">
        <v>1507594</v>
      </c>
      <c r="D6" s="78">
        <v>1634485.22</v>
      </c>
      <c r="E6" s="78">
        <v>108.42</v>
      </c>
    </row>
    <row r="7" spans="1:5" x14ac:dyDescent="0.3">
      <c r="A7" s="77" t="s">
        <v>172</v>
      </c>
      <c r="B7" s="77" t="s">
        <v>171</v>
      </c>
      <c r="C7" s="78">
        <v>1507594</v>
      </c>
      <c r="D7" s="78">
        <v>1634485.22</v>
      </c>
      <c r="E7" s="78">
        <v>108.42</v>
      </c>
    </row>
    <row r="8" spans="1:5" x14ac:dyDescent="0.3">
      <c r="A8" s="77" t="s">
        <v>173</v>
      </c>
      <c r="B8" s="77" t="s">
        <v>174</v>
      </c>
      <c r="C8" s="78">
        <v>1140864</v>
      </c>
      <c r="D8" s="78">
        <v>1295187.1000000001</v>
      </c>
      <c r="E8" s="78">
        <v>113.53</v>
      </c>
    </row>
    <row r="9" spans="1:5" x14ac:dyDescent="0.3">
      <c r="A9" s="77" t="s">
        <v>175</v>
      </c>
      <c r="B9" s="77" t="s">
        <v>176</v>
      </c>
      <c r="C9" s="78">
        <v>55510</v>
      </c>
      <c r="D9" s="78">
        <v>69922.98</v>
      </c>
      <c r="E9" s="78">
        <v>125.96</v>
      </c>
    </row>
    <row r="10" spans="1:5" x14ac:dyDescent="0.3">
      <c r="A10" s="77" t="s">
        <v>177</v>
      </c>
      <c r="B10" s="77" t="s">
        <v>178</v>
      </c>
      <c r="C10" s="78">
        <v>55510</v>
      </c>
      <c r="D10" s="78">
        <v>69922.98</v>
      </c>
      <c r="E10" s="78">
        <v>125.96</v>
      </c>
    </row>
    <row r="11" spans="1:5" x14ac:dyDescent="0.3">
      <c r="A11" s="77" t="s">
        <v>179</v>
      </c>
      <c r="B11" s="77" t="s">
        <v>180</v>
      </c>
      <c r="C11" s="78">
        <v>55510</v>
      </c>
      <c r="D11" s="78">
        <v>69922.98</v>
      </c>
      <c r="E11" s="78">
        <v>125.96</v>
      </c>
    </row>
    <row r="12" spans="1:5" x14ac:dyDescent="0.3">
      <c r="A12" s="77" t="s">
        <v>181</v>
      </c>
      <c r="B12" s="77" t="s">
        <v>182</v>
      </c>
      <c r="C12" s="78">
        <v>55510</v>
      </c>
      <c r="D12" s="78">
        <v>69922.98</v>
      </c>
      <c r="E12" s="78">
        <v>125.96</v>
      </c>
    </row>
    <row r="13" spans="1:5" x14ac:dyDescent="0.3">
      <c r="A13" s="77" t="s">
        <v>183</v>
      </c>
      <c r="B13" s="77" t="s">
        <v>184</v>
      </c>
      <c r="C13" s="78">
        <v>55510</v>
      </c>
      <c r="D13" s="78">
        <v>69922.98</v>
      </c>
      <c r="E13" s="78">
        <v>125.96</v>
      </c>
    </row>
    <row r="14" spans="1:5" x14ac:dyDescent="0.3">
      <c r="A14" s="77" t="s">
        <v>185</v>
      </c>
      <c r="B14" s="77" t="s">
        <v>186</v>
      </c>
      <c r="C14" s="78">
        <v>54982</v>
      </c>
      <c r="D14" s="78">
        <v>69488.69</v>
      </c>
      <c r="E14" s="78">
        <v>126.38</v>
      </c>
    </row>
    <row r="15" spans="1:5" x14ac:dyDescent="0.3">
      <c r="A15" s="77" t="s">
        <v>187</v>
      </c>
      <c r="B15" s="77" t="s">
        <v>188</v>
      </c>
      <c r="C15" s="78">
        <v>2660</v>
      </c>
      <c r="D15" s="78">
        <v>4612.74</v>
      </c>
      <c r="E15" s="78">
        <v>173.41</v>
      </c>
    </row>
    <row r="16" spans="1:5" x14ac:dyDescent="0.3">
      <c r="A16" s="77" t="s">
        <v>189</v>
      </c>
      <c r="B16" s="77" t="s">
        <v>190</v>
      </c>
      <c r="C16" s="78">
        <v>2196</v>
      </c>
      <c r="D16" s="78">
        <v>4262.74</v>
      </c>
      <c r="E16" s="78">
        <v>194.11</v>
      </c>
    </row>
    <row r="17" spans="1:5" x14ac:dyDescent="0.3">
      <c r="A17" s="77" t="s">
        <v>191</v>
      </c>
      <c r="B17" s="77" t="s">
        <v>192</v>
      </c>
      <c r="C17" s="78">
        <v>962</v>
      </c>
      <c r="D17" s="78">
        <v>2231.42</v>
      </c>
      <c r="E17" s="78">
        <v>231.96</v>
      </c>
    </row>
    <row r="18" spans="1:5" x14ac:dyDescent="0.3">
      <c r="A18" s="77" t="s">
        <v>193</v>
      </c>
      <c r="B18" s="77" t="s">
        <v>194</v>
      </c>
      <c r="C18" s="78">
        <v>484</v>
      </c>
      <c r="D18" s="78">
        <v>1256.18</v>
      </c>
      <c r="E18" s="78">
        <v>259.54000000000002</v>
      </c>
    </row>
    <row r="19" spans="1:5" x14ac:dyDescent="0.3">
      <c r="A19" s="77" t="s">
        <v>195</v>
      </c>
      <c r="B19" s="77" t="s">
        <v>196</v>
      </c>
      <c r="C19" s="78">
        <v>750</v>
      </c>
      <c r="D19" s="78">
        <v>775.14</v>
      </c>
      <c r="E19" s="78">
        <v>103.35</v>
      </c>
    </row>
    <row r="20" spans="1:5" x14ac:dyDescent="0.3">
      <c r="A20" s="77" t="s">
        <v>197</v>
      </c>
      <c r="B20" s="77" t="s">
        <v>198</v>
      </c>
      <c r="C20" s="78">
        <v>464</v>
      </c>
      <c r="D20" s="78">
        <v>350</v>
      </c>
      <c r="E20" s="78">
        <v>75.430000000000007</v>
      </c>
    </row>
    <row r="21" spans="1:5" x14ac:dyDescent="0.3">
      <c r="A21" s="77" t="s">
        <v>199</v>
      </c>
      <c r="B21" s="77" t="s">
        <v>200</v>
      </c>
      <c r="C21" s="78">
        <v>464</v>
      </c>
      <c r="D21" s="78">
        <v>350</v>
      </c>
      <c r="E21" s="78">
        <v>75.430000000000007</v>
      </c>
    </row>
    <row r="22" spans="1:5" x14ac:dyDescent="0.3">
      <c r="A22" s="77" t="s">
        <v>201</v>
      </c>
      <c r="B22" s="77" t="s">
        <v>202</v>
      </c>
      <c r="C22" s="78">
        <v>15792</v>
      </c>
      <c r="D22" s="78">
        <v>27313.34</v>
      </c>
      <c r="E22" s="78">
        <v>172.96</v>
      </c>
    </row>
    <row r="23" spans="1:5" x14ac:dyDescent="0.3">
      <c r="A23" s="77" t="s">
        <v>203</v>
      </c>
      <c r="B23" s="77" t="s">
        <v>204</v>
      </c>
      <c r="C23" s="78">
        <v>7308</v>
      </c>
      <c r="D23" s="78">
        <v>11294.09</v>
      </c>
      <c r="E23" s="78">
        <v>154.54</v>
      </c>
    </row>
    <row r="24" spans="1:5" x14ac:dyDescent="0.3">
      <c r="A24" s="77" t="s">
        <v>205</v>
      </c>
      <c r="B24" s="77" t="s">
        <v>206</v>
      </c>
      <c r="C24" s="78">
        <v>1992</v>
      </c>
      <c r="D24" s="78">
        <v>3204.3</v>
      </c>
      <c r="E24" s="78">
        <v>160.86000000000001</v>
      </c>
    </row>
    <row r="25" spans="1:5" x14ac:dyDescent="0.3">
      <c r="A25" s="77" t="s">
        <v>207</v>
      </c>
      <c r="B25" s="77" t="s">
        <v>208</v>
      </c>
      <c r="C25" s="78">
        <v>796</v>
      </c>
      <c r="D25" s="78">
        <v>1730.72</v>
      </c>
      <c r="E25" s="78">
        <v>217.43</v>
      </c>
    </row>
    <row r="26" spans="1:5" x14ac:dyDescent="0.3">
      <c r="A26" s="77" t="s">
        <v>209</v>
      </c>
      <c r="B26" s="77" t="s">
        <v>210</v>
      </c>
      <c r="C26" s="78">
        <v>1440</v>
      </c>
      <c r="D26" s="78">
        <v>1484.69</v>
      </c>
      <c r="E26" s="78">
        <v>103.1</v>
      </c>
    </row>
    <row r="27" spans="1:5" x14ac:dyDescent="0.3">
      <c r="A27" s="77" t="s">
        <v>211</v>
      </c>
      <c r="B27" s="77" t="s">
        <v>212</v>
      </c>
      <c r="C27" s="78">
        <v>2078</v>
      </c>
      <c r="D27" s="78">
        <v>3943.01</v>
      </c>
      <c r="E27" s="78">
        <v>189.75</v>
      </c>
    </row>
    <row r="28" spans="1:5" x14ac:dyDescent="0.3">
      <c r="A28" s="77" t="s">
        <v>213</v>
      </c>
      <c r="B28" s="77" t="s">
        <v>214</v>
      </c>
      <c r="C28" s="78">
        <v>1002</v>
      </c>
      <c r="D28" s="78">
        <v>931.37</v>
      </c>
      <c r="E28" s="78">
        <v>92.95</v>
      </c>
    </row>
    <row r="29" spans="1:5" x14ac:dyDescent="0.3">
      <c r="A29" s="77" t="s">
        <v>215</v>
      </c>
      <c r="B29" s="77" t="s">
        <v>216</v>
      </c>
      <c r="C29" s="78">
        <v>5630</v>
      </c>
      <c r="D29" s="78">
        <v>12353.56</v>
      </c>
      <c r="E29" s="78">
        <v>219.42</v>
      </c>
    </row>
    <row r="30" spans="1:5" x14ac:dyDescent="0.3">
      <c r="A30" s="77" t="s">
        <v>217</v>
      </c>
      <c r="B30" s="77" t="s">
        <v>218</v>
      </c>
      <c r="C30" s="78">
        <v>3610</v>
      </c>
      <c r="D30" s="78">
        <v>3414.5</v>
      </c>
      <c r="E30" s="78">
        <v>94.58</v>
      </c>
    </row>
    <row r="31" spans="1:5" x14ac:dyDescent="0.3">
      <c r="A31" s="77" t="s">
        <v>219</v>
      </c>
      <c r="B31" s="77" t="s">
        <v>220</v>
      </c>
      <c r="C31" s="78">
        <v>20</v>
      </c>
      <c r="D31" s="78">
        <v>0</v>
      </c>
      <c r="E31" s="78"/>
    </row>
    <row r="32" spans="1:5" x14ac:dyDescent="0.3">
      <c r="A32" s="77" t="s">
        <v>221</v>
      </c>
      <c r="B32" s="77" t="s">
        <v>222</v>
      </c>
      <c r="C32" s="78">
        <v>2000</v>
      </c>
      <c r="D32" s="78">
        <v>8939.06</v>
      </c>
      <c r="E32" s="78">
        <v>446.95</v>
      </c>
    </row>
    <row r="33" spans="1:5" x14ac:dyDescent="0.3">
      <c r="A33" s="77" t="s">
        <v>223</v>
      </c>
      <c r="B33" s="77" t="s">
        <v>224</v>
      </c>
      <c r="C33" s="78">
        <v>1660</v>
      </c>
      <c r="D33" s="78">
        <v>3047.46</v>
      </c>
      <c r="E33" s="78">
        <v>183.58</v>
      </c>
    </row>
    <row r="34" spans="1:5" x14ac:dyDescent="0.3">
      <c r="A34" s="77" t="s">
        <v>225</v>
      </c>
      <c r="B34" s="77" t="s">
        <v>226</v>
      </c>
      <c r="C34" s="78">
        <v>332</v>
      </c>
      <c r="D34" s="78">
        <v>602.51</v>
      </c>
      <c r="E34" s="78">
        <v>181.48</v>
      </c>
    </row>
    <row r="35" spans="1:5" x14ac:dyDescent="0.3">
      <c r="A35" s="77" t="s">
        <v>227</v>
      </c>
      <c r="B35" s="77" t="s">
        <v>228</v>
      </c>
      <c r="C35" s="78">
        <v>332</v>
      </c>
      <c r="D35" s="78">
        <v>866.35</v>
      </c>
      <c r="E35" s="78">
        <v>260.95</v>
      </c>
    </row>
    <row r="36" spans="1:5" x14ac:dyDescent="0.3">
      <c r="A36" s="77" t="s">
        <v>229</v>
      </c>
      <c r="B36" s="77" t="s">
        <v>230</v>
      </c>
      <c r="C36" s="78">
        <v>996</v>
      </c>
      <c r="D36" s="78">
        <v>1578.6</v>
      </c>
      <c r="E36" s="78">
        <v>158.49</v>
      </c>
    </row>
    <row r="37" spans="1:5" x14ac:dyDescent="0.3">
      <c r="A37" s="77" t="s">
        <v>231</v>
      </c>
      <c r="B37" s="77" t="s">
        <v>232</v>
      </c>
      <c r="C37" s="78">
        <v>730</v>
      </c>
      <c r="D37" s="78">
        <v>328.4</v>
      </c>
      <c r="E37" s="78">
        <v>44.99</v>
      </c>
    </row>
    <row r="38" spans="1:5" x14ac:dyDescent="0.3">
      <c r="A38" s="77" t="s">
        <v>233</v>
      </c>
      <c r="B38" s="77" t="s">
        <v>234</v>
      </c>
      <c r="C38" s="78">
        <v>730</v>
      </c>
      <c r="D38" s="78">
        <v>328.4</v>
      </c>
      <c r="E38" s="78">
        <v>44.99</v>
      </c>
    </row>
    <row r="39" spans="1:5" x14ac:dyDescent="0.3">
      <c r="A39" s="77" t="s">
        <v>235</v>
      </c>
      <c r="B39" s="77" t="s">
        <v>236</v>
      </c>
      <c r="C39" s="78">
        <v>464</v>
      </c>
      <c r="D39" s="78">
        <v>289.83</v>
      </c>
      <c r="E39" s="78">
        <v>62.46</v>
      </c>
    </row>
    <row r="40" spans="1:5" x14ac:dyDescent="0.3">
      <c r="A40" s="77" t="s">
        <v>237</v>
      </c>
      <c r="B40" s="77" t="s">
        <v>236</v>
      </c>
      <c r="C40" s="78">
        <v>464</v>
      </c>
      <c r="D40" s="78">
        <v>289.83</v>
      </c>
      <c r="E40" s="78">
        <v>62.46</v>
      </c>
    </row>
    <row r="41" spans="1:5" x14ac:dyDescent="0.3">
      <c r="A41" s="77" t="s">
        <v>238</v>
      </c>
      <c r="B41" s="77" t="s">
        <v>239</v>
      </c>
      <c r="C41" s="78">
        <v>33310</v>
      </c>
      <c r="D41" s="78">
        <v>32225.919999999998</v>
      </c>
      <c r="E41" s="78">
        <v>96.75</v>
      </c>
    </row>
    <row r="42" spans="1:5" x14ac:dyDescent="0.3">
      <c r="A42" s="77" t="s">
        <v>240</v>
      </c>
      <c r="B42" s="77" t="s">
        <v>241</v>
      </c>
      <c r="C42" s="78">
        <v>1680</v>
      </c>
      <c r="D42" s="78">
        <v>1783.1</v>
      </c>
      <c r="E42" s="78">
        <v>106.14</v>
      </c>
    </row>
    <row r="43" spans="1:5" x14ac:dyDescent="0.3">
      <c r="A43" s="77" t="s">
        <v>242</v>
      </c>
      <c r="B43" s="77" t="s">
        <v>243</v>
      </c>
      <c r="C43" s="78">
        <v>1328</v>
      </c>
      <c r="D43" s="78">
        <v>1268.24</v>
      </c>
      <c r="E43" s="78">
        <v>95.5</v>
      </c>
    </row>
    <row r="44" spans="1:5" x14ac:dyDescent="0.3">
      <c r="A44" s="77" t="s">
        <v>244</v>
      </c>
      <c r="B44" s="77" t="s">
        <v>245</v>
      </c>
      <c r="C44" s="78">
        <v>100</v>
      </c>
      <c r="D44" s="78">
        <v>199.86</v>
      </c>
      <c r="E44" s="78">
        <v>199.86</v>
      </c>
    </row>
    <row r="45" spans="1:5" x14ac:dyDescent="0.3">
      <c r="A45" s="77" t="s">
        <v>246</v>
      </c>
      <c r="B45" s="77" t="s">
        <v>247</v>
      </c>
      <c r="C45" s="78">
        <v>252</v>
      </c>
      <c r="D45" s="78">
        <v>315</v>
      </c>
      <c r="E45" s="78">
        <v>125</v>
      </c>
    </row>
    <row r="46" spans="1:5" x14ac:dyDescent="0.3">
      <c r="A46" s="77" t="s">
        <v>248</v>
      </c>
      <c r="B46" s="77" t="s">
        <v>249</v>
      </c>
      <c r="C46" s="78">
        <v>10658</v>
      </c>
      <c r="D46" s="78">
        <v>4920.2</v>
      </c>
      <c r="E46" s="78">
        <v>46.16</v>
      </c>
    </row>
    <row r="47" spans="1:5" x14ac:dyDescent="0.3">
      <c r="A47" s="77" t="s">
        <v>250</v>
      </c>
      <c r="B47" s="77" t="s">
        <v>251</v>
      </c>
      <c r="C47" s="78">
        <v>6504</v>
      </c>
      <c r="D47" s="78">
        <v>723.7</v>
      </c>
      <c r="E47" s="78">
        <v>11.13</v>
      </c>
    </row>
    <row r="48" spans="1:5" x14ac:dyDescent="0.3">
      <c r="A48" s="77" t="s">
        <v>252</v>
      </c>
      <c r="B48" s="77" t="s">
        <v>253</v>
      </c>
      <c r="C48" s="78">
        <v>3318</v>
      </c>
      <c r="D48" s="78">
        <v>3532.5</v>
      </c>
      <c r="E48" s="78">
        <v>106.46</v>
      </c>
    </row>
    <row r="49" spans="1:5" x14ac:dyDescent="0.3">
      <c r="A49" s="77" t="s">
        <v>254</v>
      </c>
      <c r="B49" s="77" t="s">
        <v>255</v>
      </c>
      <c r="C49" s="78">
        <v>836</v>
      </c>
      <c r="D49" s="78">
        <v>664</v>
      </c>
      <c r="E49" s="78">
        <v>79.430000000000007</v>
      </c>
    </row>
    <row r="50" spans="1:5" x14ac:dyDescent="0.3">
      <c r="A50" s="77" t="s">
        <v>256</v>
      </c>
      <c r="B50" s="77" t="s">
        <v>257</v>
      </c>
      <c r="C50" s="78">
        <v>8530</v>
      </c>
      <c r="D50" s="78">
        <v>10096.66</v>
      </c>
      <c r="E50" s="78">
        <v>118.37</v>
      </c>
    </row>
    <row r="51" spans="1:5" x14ac:dyDescent="0.3">
      <c r="A51" s="77" t="s">
        <v>258</v>
      </c>
      <c r="B51" s="77" t="s">
        <v>259</v>
      </c>
      <c r="C51" s="78">
        <v>2456</v>
      </c>
      <c r="D51" s="78">
        <v>2721.34</v>
      </c>
      <c r="E51" s="78">
        <v>110.8</v>
      </c>
    </row>
    <row r="52" spans="1:5" x14ac:dyDescent="0.3">
      <c r="A52" s="77" t="s">
        <v>260</v>
      </c>
      <c r="B52" s="77" t="s">
        <v>261</v>
      </c>
      <c r="C52" s="78">
        <v>1592</v>
      </c>
      <c r="D52" s="78">
        <v>2804.03</v>
      </c>
      <c r="E52" s="78">
        <v>176.13</v>
      </c>
    </row>
    <row r="53" spans="1:5" x14ac:dyDescent="0.3">
      <c r="A53" s="77" t="s">
        <v>262</v>
      </c>
      <c r="B53" s="77" t="s">
        <v>263</v>
      </c>
      <c r="C53" s="78">
        <v>132</v>
      </c>
      <c r="D53" s="78">
        <v>250</v>
      </c>
      <c r="E53" s="78">
        <v>189.39</v>
      </c>
    </row>
    <row r="54" spans="1:5" x14ac:dyDescent="0.3">
      <c r="A54" s="77" t="s">
        <v>264</v>
      </c>
      <c r="B54" s="77" t="s">
        <v>265</v>
      </c>
      <c r="C54" s="78">
        <v>2550</v>
      </c>
      <c r="D54" s="78">
        <v>2548.35</v>
      </c>
      <c r="E54" s="78">
        <v>99.94</v>
      </c>
    </row>
    <row r="55" spans="1:5" x14ac:dyDescent="0.3">
      <c r="A55" s="77" t="s">
        <v>266</v>
      </c>
      <c r="B55" s="77" t="s">
        <v>267</v>
      </c>
      <c r="C55" s="78">
        <v>1800</v>
      </c>
      <c r="D55" s="78">
        <v>1772.94</v>
      </c>
      <c r="E55" s="78">
        <v>98.5</v>
      </c>
    </row>
    <row r="56" spans="1:5" x14ac:dyDescent="0.3">
      <c r="A56" s="77" t="s">
        <v>268</v>
      </c>
      <c r="B56" s="77" t="s">
        <v>269</v>
      </c>
      <c r="C56" s="78">
        <v>3798</v>
      </c>
      <c r="D56" s="78">
        <v>100</v>
      </c>
      <c r="E56" s="78">
        <v>2.63</v>
      </c>
    </row>
    <row r="57" spans="1:5" x14ac:dyDescent="0.3">
      <c r="A57" s="77" t="s">
        <v>270</v>
      </c>
      <c r="B57" s="77" t="s">
        <v>271</v>
      </c>
      <c r="C57" s="78">
        <v>3600</v>
      </c>
      <c r="D57" s="78">
        <v>100</v>
      </c>
      <c r="E57" s="78">
        <v>2.78</v>
      </c>
    </row>
    <row r="58" spans="1:5" x14ac:dyDescent="0.3">
      <c r="A58" s="77" t="s">
        <v>272</v>
      </c>
      <c r="B58" s="77" t="s">
        <v>273</v>
      </c>
      <c r="C58" s="78">
        <v>198</v>
      </c>
      <c r="D58" s="78">
        <v>0</v>
      </c>
      <c r="E58" s="78"/>
    </row>
    <row r="59" spans="1:5" x14ac:dyDescent="0.3">
      <c r="A59" s="77" t="s">
        <v>274</v>
      </c>
      <c r="B59" s="77" t="s">
        <v>275</v>
      </c>
      <c r="C59" s="78">
        <v>2906</v>
      </c>
      <c r="D59" s="78">
        <v>1602.35</v>
      </c>
      <c r="E59" s="78">
        <v>55.14</v>
      </c>
    </row>
    <row r="60" spans="1:5" x14ac:dyDescent="0.3">
      <c r="A60" s="77" t="s">
        <v>276</v>
      </c>
      <c r="B60" s="77" t="s">
        <v>277</v>
      </c>
      <c r="C60" s="78">
        <v>1332</v>
      </c>
      <c r="D60" s="78">
        <v>0</v>
      </c>
      <c r="E60" s="78"/>
    </row>
    <row r="61" spans="1:5" x14ac:dyDescent="0.3">
      <c r="A61" s="77" t="s">
        <v>278</v>
      </c>
      <c r="B61" s="77" t="s">
        <v>279</v>
      </c>
      <c r="C61" s="78">
        <v>1574</v>
      </c>
      <c r="D61" s="78">
        <v>1602.35</v>
      </c>
      <c r="E61" s="78">
        <v>101.8</v>
      </c>
    </row>
    <row r="62" spans="1:5" x14ac:dyDescent="0.3">
      <c r="A62" s="77" t="s">
        <v>280</v>
      </c>
      <c r="B62" s="77" t="s">
        <v>281</v>
      </c>
      <c r="C62" s="78">
        <v>4202</v>
      </c>
      <c r="D62" s="78">
        <v>3669.6</v>
      </c>
      <c r="E62" s="78">
        <v>87.33</v>
      </c>
    </row>
    <row r="63" spans="1:5" x14ac:dyDescent="0.3">
      <c r="A63" s="77" t="s">
        <v>282</v>
      </c>
      <c r="B63" s="77" t="s">
        <v>283</v>
      </c>
      <c r="C63" s="78">
        <v>4002</v>
      </c>
      <c r="D63" s="78">
        <v>3313.15</v>
      </c>
      <c r="E63" s="78">
        <v>82.79</v>
      </c>
    </row>
    <row r="64" spans="1:5" x14ac:dyDescent="0.3">
      <c r="A64" s="77" t="s">
        <v>284</v>
      </c>
      <c r="B64" s="77" t="s">
        <v>285</v>
      </c>
      <c r="C64" s="78">
        <v>200</v>
      </c>
      <c r="D64" s="78">
        <v>356.45</v>
      </c>
      <c r="E64" s="78">
        <v>178.23</v>
      </c>
    </row>
    <row r="65" spans="1:5" x14ac:dyDescent="0.3">
      <c r="A65" s="77" t="s">
        <v>286</v>
      </c>
      <c r="B65" s="77" t="s">
        <v>287</v>
      </c>
      <c r="C65" s="78">
        <v>1536</v>
      </c>
      <c r="D65" s="78">
        <v>10054.01</v>
      </c>
      <c r="E65" s="78">
        <v>654.55999999999995</v>
      </c>
    </row>
    <row r="66" spans="1:5" x14ac:dyDescent="0.3">
      <c r="A66" s="77" t="s">
        <v>288</v>
      </c>
      <c r="B66" s="77" t="s">
        <v>289</v>
      </c>
      <c r="C66" s="78">
        <v>600</v>
      </c>
      <c r="D66" s="78">
        <v>1345</v>
      </c>
      <c r="E66" s="78">
        <v>224.17</v>
      </c>
    </row>
    <row r="67" spans="1:5" x14ac:dyDescent="0.3">
      <c r="A67" s="77" t="s">
        <v>290</v>
      </c>
      <c r="B67" s="77" t="s">
        <v>291</v>
      </c>
      <c r="C67" s="78">
        <v>66</v>
      </c>
      <c r="D67" s="78">
        <v>0</v>
      </c>
      <c r="E67" s="78"/>
    </row>
    <row r="68" spans="1:5" x14ac:dyDescent="0.3">
      <c r="A68" s="77" t="s">
        <v>292</v>
      </c>
      <c r="B68" s="77" t="s">
        <v>293</v>
      </c>
      <c r="C68" s="78">
        <v>300</v>
      </c>
      <c r="D68" s="78">
        <v>0</v>
      </c>
      <c r="E68" s="78"/>
    </row>
    <row r="69" spans="1:5" x14ac:dyDescent="0.3">
      <c r="A69" s="77" t="s">
        <v>294</v>
      </c>
      <c r="B69" s="77" t="s">
        <v>295</v>
      </c>
      <c r="C69" s="78"/>
      <c r="D69" s="78">
        <v>8000</v>
      </c>
      <c r="E69" s="78"/>
    </row>
    <row r="70" spans="1:5" x14ac:dyDescent="0.3">
      <c r="A70" s="77" t="s">
        <v>296</v>
      </c>
      <c r="B70" s="77" t="s">
        <v>297</v>
      </c>
      <c r="C70" s="78">
        <v>570</v>
      </c>
      <c r="D70" s="78">
        <v>709.01</v>
      </c>
      <c r="E70" s="78">
        <v>124.39</v>
      </c>
    </row>
    <row r="71" spans="1:5" x14ac:dyDescent="0.3">
      <c r="A71" s="77" t="s">
        <v>298</v>
      </c>
      <c r="B71" s="77" t="s">
        <v>299</v>
      </c>
      <c r="C71" s="78">
        <v>3220</v>
      </c>
      <c r="D71" s="78">
        <v>5336.69</v>
      </c>
      <c r="E71" s="78">
        <v>165.74</v>
      </c>
    </row>
    <row r="72" spans="1:5" x14ac:dyDescent="0.3">
      <c r="A72" s="77" t="s">
        <v>300</v>
      </c>
      <c r="B72" s="77" t="s">
        <v>301</v>
      </c>
      <c r="C72" s="78">
        <v>1992</v>
      </c>
      <c r="D72" s="78">
        <v>3847.03</v>
      </c>
      <c r="E72" s="78">
        <v>193.12</v>
      </c>
    </row>
    <row r="73" spans="1:5" x14ac:dyDescent="0.3">
      <c r="A73" s="77" t="s">
        <v>302</v>
      </c>
      <c r="B73" s="77" t="s">
        <v>303</v>
      </c>
      <c r="C73" s="78">
        <v>1992</v>
      </c>
      <c r="D73" s="78">
        <v>3847.03</v>
      </c>
      <c r="E73" s="78">
        <v>193.12</v>
      </c>
    </row>
    <row r="74" spans="1:5" x14ac:dyDescent="0.3">
      <c r="A74" s="77" t="s">
        <v>304</v>
      </c>
      <c r="B74" s="77" t="s">
        <v>305</v>
      </c>
      <c r="C74" s="78">
        <v>498</v>
      </c>
      <c r="D74" s="78">
        <v>33.630000000000003</v>
      </c>
      <c r="E74" s="78">
        <v>6.75</v>
      </c>
    </row>
    <row r="75" spans="1:5" x14ac:dyDescent="0.3">
      <c r="A75" s="77" t="s">
        <v>306</v>
      </c>
      <c r="B75" s="77" t="s">
        <v>305</v>
      </c>
      <c r="C75" s="78">
        <v>498</v>
      </c>
      <c r="D75" s="78">
        <v>33.630000000000003</v>
      </c>
      <c r="E75" s="78">
        <v>6.75</v>
      </c>
    </row>
    <row r="76" spans="1:5" x14ac:dyDescent="0.3">
      <c r="A76" s="77" t="s">
        <v>307</v>
      </c>
      <c r="B76" s="77" t="s">
        <v>308</v>
      </c>
      <c r="C76" s="78">
        <v>80</v>
      </c>
      <c r="D76" s="78">
        <v>125</v>
      </c>
      <c r="E76" s="78">
        <v>156.25</v>
      </c>
    </row>
    <row r="77" spans="1:5" x14ac:dyDescent="0.3">
      <c r="A77" s="77" t="s">
        <v>309</v>
      </c>
      <c r="B77" s="77" t="s">
        <v>310</v>
      </c>
      <c r="C77" s="78">
        <v>80</v>
      </c>
      <c r="D77" s="78">
        <v>125</v>
      </c>
      <c r="E77" s="78">
        <v>156.25</v>
      </c>
    </row>
    <row r="78" spans="1:5" x14ac:dyDescent="0.3">
      <c r="A78" s="77" t="s">
        <v>311</v>
      </c>
      <c r="B78" s="77" t="s">
        <v>312</v>
      </c>
      <c r="C78" s="78">
        <v>484</v>
      </c>
      <c r="D78" s="78">
        <v>147.44</v>
      </c>
      <c r="E78" s="78">
        <v>30.46</v>
      </c>
    </row>
    <row r="79" spans="1:5" x14ac:dyDescent="0.3">
      <c r="A79" s="77" t="s">
        <v>313</v>
      </c>
      <c r="B79" s="77" t="s">
        <v>314</v>
      </c>
      <c r="C79" s="78">
        <v>20</v>
      </c>
      <c r="D79" s="78">
        <v>0</v>
      </c>
      <c r="E79" s="78"/>
    </row>
    <row r="80" spans="1:5" x14ac:dyDescent="0.3">
      <c r="A80" s="77" t="s">
        <v>315</v>
      </c>
      <c r="B80" s="77" t="s">
        <v>316</v>
      </c>
      <c r="C80" s="78">
        <v>362</v>
      </c>
      <c r="D80" s="78">
        <v>0</v>
      </c>
      <c r="E80" s="78"/>
    </row>
    <row r="81" spans="1:5" x14ac:dyDescent="0.3">
      <c r="A81" s="77" t="s">
        <v>317</v>
      </c>
      <c r="B81" s="77" t="s">
        <v>318</v>
      </c>
      <c r="C81" s="78">
        <v>102</v>
      </c>
      <c r="D81" s="78">
        <v>147.44</v>
      </c>
      <c r="E81" s="78">
        <v>144.55000000000001</v>
      </c>
    </row>
    <row r="82" spans="1:5" x14ac:dyDescent="0.3">
      <c r="A82" s="77" t="s">
        <v>319</v>
      </c>
      <c r="B82" s="77" t="s">
        <v>299</v>
      </c>
      <c r="C82" s="78">
        <v>166</v>
      </c>
      <c r="D82" s="78">
        <v>1183.5899999999999</v>
      </c>
      <c r="E82" s="78">
        <v>713.01</v>
      </c>
    </row>
    <row r="83" spans="1:5" x14ac:dyDescent="0.3">
      <c r="A83" s="77" t="s">
        <v>320</v>
      </c>
      <c r="B83" s="77" t="s">
        <v>299</v>
      </c>
      <c r="C83" s="78">
        <v>166</v>
      </c>
      <c r="D83" s="78">
        <v>1183.5899999999999</v>
      </c>
      <c r="E83" s="78">
        <v>713.01</v>
      </c>
    </row>
    <row r="84" spans="1:5" x14ac:dyDescent="0.3">
      <c r="A84" s="77" t="s">
        <v>321</v>
      </c>
      <c r="B84" s="77" t="s">
        <v>322</v>
      </c>
      <c r="C84" s="78">
        <v>528</v>
      </c>
      <c r="D84" s="78">
        <v>434.29</v>
      </c>
      <c r="E84" s="78">
        <v>82.25</v>
      </c>
    </row>
    <row r="85" spans="1:5" x14ac:dyDescent="0.3">
      <c r="A85" s="77" t="s">
        <v>323</v>
      </c>
      <c r="B85" s="77" t="s">
        <v>324</v>
      </c>
      <c r="C85" s="78">
        <v>528</v>
      </c>
      <c r="D85" s="78">
        <v>434.29</v>
      </c>
      <c r="E85" s="78">
        <v>82.25</v>
      </c>
    </row>
    <row r="86" spans="1:5" x14ac:dyDescent="0.3">
      <c r="A86" s="77" t="s">
        <v>325</v>
      </c>
      <c r="B86" s="77" t="s">
        <v>326</v>
      </c>
      <c r="C86" s="78">
        <v>528</v>
      </c>
      <c r="D86" s="78">
        <v>387.69</v>
      </c>
      <c r="E86" s="78">
        <v>73.430000000000007</v>
      </c>
    </row>
    <row r="87" spans="1:5" x14ac:dyDescent="0.3">
      <c r="A87" s="77" t="s">
        <v>327</v>
      </c>
      <c r="B87" s="77" t="s">
        <v>328</v>
      </c>
      <c r="C87" s="78">
        <v>528</v>
      </c>
      <c r="D87" s="78">
        <v>387.69</v>
      </c>
      <c r="E87" s="78">
        <v>73.430000000000007</v>
      </c>
    </row>
    <row r="88" spans="1:5" x14ac:dyDescent="0.3">
      <c r="A88" s="77" t="s">
        <v>329</v>
      </c>
      <c r="B88" s="77" t="s">
        <v>330</v>
      </c>
      <c r="C88" s="78">
        <v>0</v>
      </c>
      <c r="D88" s="78">
        <v>46.6</v>
      </c>
      <c r="E88" s="78">
        <v>0</v>
      </c>
    </row>
    <row r="89" spans="1:5" x14ac:dyDescent="0.3">
      <c r="A89" s="77" t="s">
        <v>331</v>
      </c>
      <c r="B89" s="77" t="s">
        <v>332</v>
      </c>
      <c r="C89" s="78">
        <v>0</v>
      </c>
      <c r="D89" s="78">
        <v>46.6</v>
      </c>
      <c r="E89" s="78">
        <v>0</v>
      </c>
    </row>
    <row r="90" spans="1:5" x14ac:dyDescent="0.3">
      <c r="A90" s="77" t="s">
        <v>333</v>
      </c>
      <c r="B90" s="77" t="s">
        <v>334</v>
      </c>
      <c r="C90" s="78">
        <v>1085354</v>
      </c>
      <c r="D90" s="78">
        <v>1225264.1200000001</v>
      </c>
      <c r="E90" s="78">
        <v>112.89</v>
      </c>
    </row>
    <row r="91" spans="1:5" x14ac:dyDescent="0.3">
      <c r="A91" s="77" t="s">
        <v>177</v>
      </c>
      <c r="B91" s="77" t="s">
        <v>178</v>
      </c>
      <c r="C91" s="78">
        <v>1085354</v>
      </c>
      <c r="D91" s="78">
        <v>1225264.1200000001</v>
      </c>
      <c r="E91" s="78">
        <v>112.89</v>
      </c>
    </row>
    <row r="92" spans="1:5" x14ac:dyDescent="0.3">
      <c r="A92" s="77" t="s">
        <v>335</v>
      </c>
      <c r="B92" s="77" t="s">
        <v>336</v>
      </c>
      <c r="C92" s="78">
        <v>1085354</v>
      </c>
      <c r="D92" s="78">
        <v>1225264.1200000001</v>
      </c>
      <c r="E92" s="78">
        <v>112.89</v>
      </c>
    </row>
    <row r="93" spans="1:5" x14ac:dyDescent="0.3">
      <c r="A93" s="77" t="s">
        <v>337</v>
      </c>
      <c r="B93" s="77" t="s">
        <v>338</v>
      </c>
      <c r="C93" s="78">
        <v>1085354</v>
      </c>
      <c r="D93" s="78">
        <v>1225264.1200000001</v>
      </c>
      <c r="E93" s="78">
        <v>112.89</v>
      </c>
    </row>
    <row r="94" spans="1:5" x14ac:dyDescent="0.3">
      <c r="A94" s="77" t="s">
        <v>183</v>
      </c>
      <c r="B94" s="77" t="s">
        <v>184</v>
      </c>
      <c r="C94" s="78">
        <v>1085354</v>
      </c>
      <c r="D94" s="78">
        <v>1225264.1200000001</v>
      </c>
      <c r="E94" s="78">
        <v>112.89</v>
      </c>
    </row>
    <row r="95" spans="1:5" x14ac:dyDescent="0.3">
      <c r="A95" s="77" t="s">
        <v>339</v>
      </c>
      <c r="B95" s="77" t="s">
        <v>340</v>
      </c>
      <c r="C95" s="78">
        <v>1063854</v>
      </c>
      <c r="D95" s="78">
        <v>1200560.1399999999</v>
      </c>
      <c r="E95" s="78">
        <v>112.85</v>
      </c>
    </row>
    <row r="96" spans="1:5" x14ac:dyDescent="0.3">
      <c r="A96" s="77" t="s">
        <v>341</v>
      </c>
      <c r="B96" s="77" t="s">
        <v>342</v>
      </c>
      <c r="C96" s="78">
        <v>878154</v>
      </c>
      <c r="D96" s="78">
        <v>1011379.87</v>
      </c>
      <c r="E96" s="78">
        <v>115.17</v>
      </c>
    </row>
    <row r="97" spans="1:5" x14ac:dyDescent="0.3">
      <c r="A97" s="77" t="s">
        <v>343</v>
      </c>
      <c r="B97" s="77" t="s">
        <v>344</v>
      </c>
      <c r="C97" s="78">
        <v>860652</v>
      </c>
      <c r="D97" s="78">
        <v>980925.13</v>
      </c>
      <c r="E97" s="78">
        <v>113.97</v>
      </c>
    </row>
    <row r="98" spans="1:5" x14ac:dyDescent="0.3">
      <c r="A98" s="77" t="s">
        <v>345</v>
      </c>
      <c r="B98" s="77" t="s">
        <v>346</v>
      </c>
      <c r="C98" s="78">
        <v>860652</v>
      </c>
      <c r="D98" s="78">
        <v>980925.13</v>
      </c>
      <c r="E98" s="78">
        <v>113.97</v>
      </c>
    </row>
    <row r="99" spans="1:5" x14ac:dyDescent="0.3">
      <c r="A99" s="77" t="s">
        <v>347</v>
      </c>
      <c r="B99" s="77" t="s">
        <v>348</v>
      </c>
      <c r="C99" s="78">
        <v>1902</v>
      </c>
      <c r="D99" s="78">
        <v>12245.78</v>
      </c>
      <c r="E99" s="78">
        <v>643.84</v>
      </c>
    </row>
    <row r="100" spans="1:5" x14ac:dyDescent="0.3">
      <c r="A100" s="77" t="s">
        <v>349</v>
      </c>
      <c r="B100" s="77" t="s">
        <v>348</v>
      </c>
      <c r="C100" s="78">
        <v>1902</v>
      </c>
      <c r="D100" s="78">
        <v>12245.78</v>
      </c>
      <c r="E100" s="78">
        <v>643.84</v>
      </c>
    </row>
    <row r="101" spans="1:5" x14ac:dyDescent="0.3">
      <c r="A101" s="77" t="s">
        <v>350</v>
      </c>
      <c r="B101" s="77" t="s">
        <v>351</v>
      </c>
      <c r="C101" s="78">
        <v>15600</v>
      </c>
      <c r="D101" s="78">
        <v>18208.96</v>
      </c>
      <c r="E101" s="78">
        <v>116.72</v>
      </c>
    </row>
    <row r="102" spans="1:5" x14ac:dyDescent="0.3">
      <c r="A102" s="77" t="s">
        <v>352</v>
      </c>
      <c r="B102" s="77" t="s">
        <v>351</v>
      </c>
      <c r="C102" s="78">
        <v>15600</v>
      </c>
      <c r="D102" s="78">
        <v>18208.96</v>
      </c>
      <c r="E102" s="78">
        <v>116.72</v>
      </c>
    </row>
    <row r="103" spans="1:5" x14ac:dyDescent="0.3">
      <c r="A103" s="77" t="s">
        <v>353</v>
      </c>
      <c r="B103" s="77" t="s">
        <v>354</v>
      </c>
      <c r="C103" s="78">
        <v>40800</v>
      </c>
      <c r="D103" s="78">
        <v>35650.74</v>
      </c>
      <c r="E103" s="78">
        <v>87.38</v>
      </c>
    </row>
    <row r="104" spans="1:5" x14ac:dyDescent="0.3">
      <c r="A104" s="77" t="s">
        <v>355</v>
      </c>
      <c r="B104" s="77" t="s">
        <v>354</v>
      </c>
      <c r="C104" s="78">
        <v>40800</v>
      </c>
      <c r="D104" s="78">
        <v>35650.74</v>
      </c>
      <c r="E104" s="78">
        <v>87.38</v>
      </c>
    </row>
    <row r="105" spans="1:5" x14ac:dyDescent="0.3">
      <c r="A105" s="77" t="s">
        <v>356</v>
      </c>
      <c r="B105" s="77" t="s">
        <v>357</v>
      </c>
      <c r="C105" s="78">
        <v>20250</v>
      </c>
      <c r="D105" s="78">
        <v>10293.76</v>
      </c>
      <c r="E105" s="78">
        <v>50.83</v>
      </c>
    </row>
    <row r="106" spans="1:5" x14ac:dyDescent="0.3">
      <c r="A106" s="77" t="s">
        <v>358</v>
      </c>
      <c r="B106" s="77" t="s">
        <v>359</v>
      </c>
      <c r="C106" s="78">
        <v>1400</v>
      </c>
      <c r="D106" s="78">
        <v>0</v>
      </c>
      <c r="E106" s="78"/>
    </row>
    <row r="107" spans="1:5" x14ac:dyDescent="0.3">
      <c r="A107" s="77" t="s">
        <v>360</v>
      </c>
      <c r="B107" s="77" t="s">
        <v>361</v>
      </c>
      <c r="C107" s="78">
        <v>4400</v>
      </c>
      <c r="D107" s="78">
        <v>0</v>
      </c>
      <c r="E107" s="78"/>
    </row>
    <row r="108" spans="1:5" x14ac:dyDescent="0.3">
      <c r="A108" s="77" t="s">
        <v>362</v>
      </c>
      <c r="B108" s="77" t="s">
        <v>363</v>
      </c>
      <c r="C108" s="78">
        <v>1600</v>
      </c>
      <c r="D108" s="78">
        <v>1453.38</v>
      </c>
      <c r="E108" s="78">
        <v>90.84</v>
      </c>
    </row>
    <row r="109" spans="1:5" x14ac:dyDescent="0.3">
      <c r="A109" s="77" t="s">
        <v>364</v>
      </c>
      <c r="B109" s="77" t="s">
        <v>365</v>
      </c>
      <c r="C109" s="78">
        <v>12900</v>
      </c>
      <c r="D109" s="78">
        <v>23682.880000000001</v>
      </c>
      <c r="E109" s="78">
        <v>183.59</v>
      </c>
    </row>
    <row r="110" spans="1:5" x14ac:dyDescent="0.3">
      <c r="A110" s="77" t="s">
        <v>366</v>
      </c>
      <c r="B110" s="77" t="s">
        <v>367</v>
      </c>
      <c r="C110" s="78">
        <v>250</v>
      </c>
      <c r="D110" s="78">
        <v>220.72</v>
      </c>
      <c r="E110" s="78">
        <v>88.29</v>
      </c>
    </row>
    <row r="111" spans="1:5" x14ac:dyDescent="0.3">
      <c r="A111" s="77" t="s">
        <v>368</v>
      </c>
      <c r="B111" s="77" t="s">
        <v>369</v>
      </c>
      <c r="C111" s="78">
        <v>144900</v>
      </c>
      <c r="D111" s="78">
        <v>153529.53</v>
      </c>
      <c r="E111" s="78">
        <v>105.96</v>
      </c>
    </row>
    <row r="112" spans="1:5" x14ac:dyDescent="0.3">
      <c r="A112" s="77" t="s">
        <v>370</v>
      </c>
      <c r="B112" s="77" t="s">
        <v>371</v>
      </c>
      <c r="C112" s="78">
        <v>144900</v>
      </c>
      <c r="D112" s="78">
        <v>153529.53</v>
      </c>
      <c r="E112" s="78">
        <v>105.96</v>
      </c>
    </row>
    <row r="113" spans="1:5" x14ac:dyDescent="0.3">
      <c r="A113" s="77" t="s">
        <v>372</v>
      </c>
      <c r="B113" s="77" t="s">
        <v>373</v>
      </c>
      <c r="C113" s="78">
        <v>144900</v>
      </c>
      <c r="D113" s="78">
        <v>153529.53</v>
      </c>
      <c r="E113" s="78">
        <v>105.96</v>
      </c>
    </row>
    <row r="114" spans="1:5" x14ac:dyDescent="0.3">
      <c r="A114" s="77" t="s">
        <v>185</v>
      </c>
      <c r="B114" s="77" t="s">
        <v>186</v>
      </c>
      <c r="C114" s="78">
        <v>21500</v>
      </c>
      <c r="D114" s="78">
        <v>24703.98</v>
      </c>
      <c r="E114" s="78">
        <v>114.9</v>
      </c>
    </row>
    <row r="115" spans="1:5" x14ac:dyDescent="0.3">
      <c r="A115" s="77" t="s">
        <v>187</v>
      </c>
      <c r="B115" s="77" t="s">
        <v>188</v>
      </c>
      <c r="C115" s="78">
        <v>19500</v>
      </c>
      <c r="D115" s="78">
        <v>22039.98</v>
      </c>
      <c r="E115" s="78">
        <v>113.03</v>
      </c>
    </row>
    <row r="116" spans="1:5" x14ac:dyDescent="0.3">
      <c r="A116" s="77" t="s">
        <v>374</v>
      </c>
      <c r="B116" s="77" t="s">
        <v>375</v>
      </c>
      <c r="C116" s="78">
        <v>19500</v>
      </c>
      <c r="D116" s="78">
        <v>22039.98</v>
      </c>
      <c r="E116" s="78">
        <v>113.03</v>
      </c>
    </row>
    <row r="117" spans="1:5" x14ac:dyDescent="0.3">
      <c r="A117" s="77" t="s">
        <v>376</v>
      </c>
      <c r="B117" s="77" t="s">
        <v>377</v>
      </c>
      <c r="C117" s="78">
        <v>19500</v>
      </c>
      <c r="D117" s="78">
        <v>22039.98</v>
      </c>
      <c r="E117" s="78">
        <v>113.03</v>
      </c>
    </row>
    <row r="118" spans="1:5" x14ac:dyDescent="0.3">
      <c r="A118" s="77" t="s">
        <v>298</v>
      </c>
      <c r="B118" s="77" t="s">
        <v>299</v>
      </c>
      <c r="C118" s="78">
        <v>2000</v>
      </c>
      <c r="D118" s="78">
        <v>2664</v>
      </c>
      <c r="E118" s="78">
        <v>133.19999999999999</v>
      </c>
    </row>
    <row r="119" spans="1:5" x14ac:dyDescent="0.3">
      <c r="A119" s="77" t="s">
        <v>311</v>
      </c>
      <c r="B119" s="77" t="s">
        <v>312</v>
      </c>
      <c r="C119" s="78">
        <v>2000</v>
      </c>
      <c r="D119" s="78">
        <v>2664</v>
      </c>
      <c r="E119" s="78">
        <v>133.19999999999999</v>
      </c>
    </row>
    <row r="120" spans="1:5" x14ac:dyDescent="0.3">
      <c r="A120" s="77" t="s">
        <v>378</v>
      </c>
      <c r="B120" s="77" t="s">
        <v>379</v>
      </c>
      <c r="C120" s="78">
        <v>2000</v>
      </c>
      <c r="D120" s="78">
        <v>2664</v>
      </c>
      <c r="E120" s="78">
        <v>133.19999999999999</v>
      </c>
    </row>
    <row r="121" spans="1:5" x14ac:dyDescent="0.3">
      <c r="A121" s="77" t="s">
        <v>380</v>
      </c>
      <c r="B121" s="77" t="s">
        <v>381</v>
      </c>
      <c r="C121" s="78">
        <v>283606</v>
      </c>
      <c r="D121" s="78">
        <v>272803.81</v>
      </c>
      <c r="E121" s="78">
        <v>96.19</v>
      </c>
    </row>
    <row r="122" spans="1:5" x14ac:dyDescent="0.3">
      <c r="A122" s="77" t="s">
        <v>382</v>
      </c>
      <c r="B122" s="77" t="s">
        <v>383</v>
      </c>
      <c r="C122" s="78">
        <v>38658</v>
      </c>
      <c r="D122" s="78">
        <v>43725.67</v>
      </c>
      <c r="E122" s="78">
        <v>113.11</v>
      </c>
    </row>
    <row r="123" spans="1:5" x14ac:dyDescent="0.3">
      <c r="A123" s="77" t="s">
        <v>177</v>
      </c>
      <c r="B123" s="77" t="s">
        <v>178</v>
      </c>
      <c r="C123" s="78">
        <v>38658</v>
      </c>
      <c r="D123" s="78">
        <v>43725.67</v>
      </c>
      <c r="E123" s="78">
        <v>113.11</v>
      </c>
    </row>
    <row r="124" spans="1:5" x14ac:dyDescent="0.3">
      <c r="A124" s="77" t="s">
        <v>384</v>
      </c>
      <c r="B124" s="77" t="s">
        <v>385</v>
      </c>
      <c r="C124" s="78">
        <v>15356</v>
      </c>
      <c r="D124" s="78">
        <v>20366.849999999999</v>
      </c>
      <c r="E124" s="78">
        <v>132.63</v>
      </c>
    </row>
    <row r="125" spans="1:5" x14ac:dyDescent="0.3">
      <c r="A125" s="77" t="s">
        <v>386</v>
      </c>
      <c r="B125" s="77" t="s">
        <v>385</v>
      </c>
      <c r="C125" s="78">
        <v>15356</v>
      </c>
      <c r="D125" s="78">
        <v>20366.849999999999</v>
      </c>
      <c r="E125" s="78">
        <v>132.63</v>
      </c>
    </row>
    <row r="126" spans="1:5" x14ac:dyDescent="0.3">
      <c r="A126" s="77" t="s">
        <v>183</v>
      </c>
      <c r="B126" s="77" t="s">
        <v>184</v>
      </c>
      <c r="C126" s="78">
        <v>15356</v>
      </c>
      <c r="D126" s="78">
        <v>20366.849999999999</v>
      </c>
      <c r="E126" s="78">
        <v>132.63</v>
      </c>
    </row>
    <row r="127" spans="1:5" x14ac:dyDescent="0.3">
      <c r="A127" s="77" t="s">
        <v>185</v>
      </c>
      <c r="B127" s="77" t="s">
        <v>186</v>
      </c>
      <c r="C127" s="78">
        <v>15104</v>
      </c>
      <c r="D127" s="78">
        <v>19979.509999999998</v>
      </c>
      <c r="E127" s="78">
        <v>132.28</v>
      </c>
    </row>
    <row r="128" spans="1:5" x14ac:dyDescent="0.3">
      <c r="A128" s="77" t="s">
        <v>201</v>
      </c>
      <c r="B128" s="77" t="s">
        <v>202</v>
      </c>
      <c r="C128" s="78">
        <v>5102</v>
      </c>
      <c r="D128" s="78">
        <v>5823.03</v>
      </c>
      <c r="E128" s="78">
        <v>114.13</v>
      </c>
    </row>
    <row r="129" spans="1:5" x14ac:dyDescent="0.3">
      <c r="A129" s="77" t="s">
        <v>203</v>
      </c>
      <c r="B129" s="77" t="s">
        <v>204</v>
      </c>
      <c r="C129" s="78">
        <v>1752</v>
      </c>
      <c r="D129" s="78">
        <v>362.21</v>
      </c>
      <c r="E129" s="78">
        <v>20.67</v>
      </c>
    </row>
    <row r="130" spans="1:5" x14ac:dyDescent="0.3">
      <c r="A130" s="77" t="s">
        <v>213</v>
      </c>
      <c r="B130" s="77" t="s">
        <v>214</v>
      </c>
      <c r="C130" s="78">
        <v>1752</v>
      </c>
      <c r="D130" s="78">
        <v>362.21</v>
      </c>
      <c r="E130" s="78">
        <v>20.67</v>
      </c>
    </row>
    <row r="131" spans="1:5" x14ac:dyDescent="0.3">
      <c r="A131" s="77" t="s">
        <v>215</v>
      </c>
      <c r="B131" s="77" t="s">
        <v>216</v>
      </c>
      <c r="C131" s="78">
        <v>3350</v>
      </c>
      <c r="D131" s="78">
        <v>5460.82</v>
      </c>
      <c r="E131" s="78">
        <v>163.01</v>
      </c>
    </row>
    <row r="132" spans="1:5" x14ac:dyDescent="0.3">
      <c r="A132" s="77" t="s">
        <v>217</v>
      </c>
      <c r="B132" s="77" t="s">
        <v>218</v>
      </c>
      <c r="C132" s="78">
        <v>3350</v>
      </c>
      <c r="D132" s="78">
        <v>5460.82</v>
      </c>
      <c r="E132" s="78">
        <v>163.01</v>
      </c>
    </row>
    <row r="133" spans="1:5" x14ac:dyDescent="0.3">
      <c r="A133" s="77" t="s">
        <v>238</v>
      </c>
      <c r="B133" s="77" t="s">
        <v>239</v>
      </c>
      <c r="C133" s="78">
        <v>10002</v>
      </c>
      <c r="D133" s="78">
        <v>14156.48</v>
      </c>
      <c r="E133" s="78">
        <v>141.54</v>
      </c>
    </row>
    <row r="134" spans="1:5" x14ac:dyDescent="0.3">
      <c r="A134" s="77" t="s">
        <v>286</v>
      </c>
      <c r="B134" s="77" t="s">
        <v>287</v>
      </c>
      <c r="C134" s="78">
        <v>10002</v>
      </c>
      <c r="D134" s="78">
        <v>14156.48</v>
      </c>
      <c r="E134" s="78">
        <v>141.54</v>
      </c>
    </row>
    <row r="135" spans="1:5" x14ac:dyDescent="0.3">
      <c r="A135" s="77" t="s">
        <v>387</v>
      </c>
      <c r="B135" s="77" t="s">
        <v>388</v>
      </c>
      <c r="C135" s="78">
        <v>1500</v>
      </c>
      <c r="D135" s="78">
        <v>1756.48</v>
      </c>
      <c r="E135" s="78">
        <v>117.1</v>
      </c>
    </row>
    <row r="136" spans="1:5" x14ac:dyDescent="0.3">
      <c r="A136" s="77" t="s">
        <v>294</v>
      </c>
      <c r="B136" s="77" t="s">
        <v>295</v>
      </c>
      <c r="C136" s="78">
        <v>8502</v>
      </c>
      <c r="D136" s="78">
        <v>12400</v>
      </c>
      <c r="E136" s="78">
        <v>145.85</v>
      </c>
    </row>
    <row r="137" spans="1:5" x14ac:dyDescent="0.3">
      <c r="A137" s="77" t="s">
        <v>389</v>
      </c>
      <c r="B137" s="77" t="s">
        <v>390</v>
      </c>
      <c r="C137" s="78">
        <v>252</v>
      </c>
      <c r="D137" s="78">
        <v>387.34</v>
      </c>
      <c r="E137" s="78">
        <v>153.71</v>
      </c>
    </row>
    <row r="138" spans="1:5" x14ac:dyDescent="0.3">
      <c r="A138" s="77" t="s">
        <v>391</v>
      </c>
      <c r="B138" s="77" t="s">
        <v>392</v>
      </c>
      <c r="C138" s="78">
        <v>252</v>
      </c>
      <c r="D138" s="78">
        <v>387.34</v>
      </c>
      <c r="E138" s="78">
        <v>153.71</v>
      </c>
    </row>
    <row r="139" spans="1:5" x14ac:dyDescent="0.3">
      <c r="A139" s="77" t="s">
        <v>393</v>
      </c>
      <c r="B139" s="77" t="s">
        <v>394</v>
      </c>
      <c r="C139" s="78">
        <v>252</v>
      </c>
      <c r="D139" s="78">
        <v>387.34</v>
      </c>
      <c r="E139" s="78">
        <v>153.71</v>
      </c>
    </row>
    <row r="140" spans="1:5" x14ac:dyDescent="0.3">
      <c r="A140" s="77" t="s">
        <v>395</v>
      </c>
      <c r="B140" s="77" t="s">
        <v>396</v>
      </c>
      <c r="C140" s="78">
        <v>252</v>
      </c>
      <c r="D140" s="78">
        <v>387.34</v>
      </c>
      <c r="E140" s="78">
        <v>153.71</v>
      </c>
    </row>
    <row r="141" spans="1:5" x14ac:dyDescent="0.3">
      <c r="A141" s="77" t="s">
        <v>397</v>
      </c>
      <c r="B141" s="77" t="s">
        <v>398</v>
      </c>
      <c r="C141" s="78">
        <v>9000</v>
      </c>
      <c r="D141" s="78">
        <v>3972.93</v>
      </c>
      <c r="E141" s="78">
        <v>44.14</v>
      </c>
    </row>
    <row r="142" spans="1:5" x14ac:dyDescent="0.3">
      <c r="A142" s="77" t="s">
        <v>399</v>
      </c>
      <c r="B142" s="77" t="s">
        <v>400</v>
      </c>
      <c r="C142" s="78">
        <v>9000</v>
      </c>
      <c r="D142" s="78">
        <v>3972.93</v>
      </c>
      <c r="E142" s="78">
        <v>44.14</v>
      </c>
    </row>
    <row r="143" spans="1:5" x14ac:dyDescent="0.3">
      <c r="A143" s="77" t="s">
        <v>183</v>
      </c>
      <c r="B143" s="77" t="s">
        <v>184</v>
      </c>
      <c r="C143" s="78">
        <v>4002</v>
      </c>
      <c r="D143" s="78">
        <v>478.83</v>
      </c>
      <c r="E143" s="78">
        <v>11.96</v>
      </c>
    </row>
    <row r="144" spans="1:5" x14ac:dyDescent="0.3">
      <c r="A144" s="77" t="s">
        <v>185</v>
      </c>
      <c r="B144" s="77" t="s">
        <v>186</v>
      </c>
      <c r="C144" s="78">
        <v>4002</v>
      </c>
      <c r="D144" s="78">
        <v>478.83</v>
      </c>
      <c r="E144" s="78">
        <v>11.96</v>
      </c>
    </row>
    <row r="145" spans="1:5" x14ac:dyDescent="0.3">
      <c r="A145" s="77" t="s">
        <v>187</v>
      </c>
      <c r="B145" s="77" t="s">
        <v>188</v>
      </c>
      <c r="C145" s="78">
        <v>0</v>
      </c>
      <c r="D145" s="78">
        <v>377.71</v>
      </c>
      <c r="E145" s="78">
        <v>0</v>
      </c>
    </row>
    <row r="146" spans="1:5" x14ac:dyDescent="0.3">
      <c r="A146" s="77" t="s">
        <v>189</v>
      </c>
      <c r="B146" s="77" t="s">
        <v>190</v>
      </c>
      <c r="C146" s="78">
        <v>0</v>
      </c>
      <c r="D146" s="78">
        <v>377.71</v>
      </c>
      <c r="E146" s="78">
        <v>0</v>
      </c>
    </row>
    <row r="147" spans="1:5" x14ac:dyDescent="0.3">
      <c r="A147" s="77" t="s">
        <v>401</v>
      </c>
      <c r="B147" s="77" t="s">
        <v>402</v>
      </c>
      <c r="C147" s="78">
        <v>0</v>
      </c>
      <c r="D147" s="78">
        <v>199.5</v>
      </c>
      <c r="E147" s="78">
        <v>0</v>
      </c>
    </row>
    <row r="148" spans="1:5" x14ac:dyDescent="0.3">
      <c r="A148" s="77" t="s">
        <v>195</v>
      </c>
      <c r="B148" s="77" t="s">
        <v>196</v>
      </c>
      <c r="C148" s="78">
        <v>0</v>
      </c>
      <c r="D148" s="78">
        <v>178.21</v>
      </c>
      <c r="E148" s="78">
        <v>0</v>
      </c>
    </row>
    <row r="149" spans="1:5" x14ac:dyDescent="0.3">
      <c r="A149" s="77" t="s">
        <v>201</v>
      </c>
      <c r="B149" s="77" t="s">
        <v>202</v>
      </c>
      <c r="C149" s="78">
        <v>4002</v>
      </c>
      <c r="D149" s="78">
        <v>101.12</v>
      </c>
      <c r="E149" s="78">
        <v>2.5299999999999998</v>
      </c>
    </row>
    <row r="150" spans="1:5" x14ac:dyDescent="0.3">
      <c r="A150" s="77" t="s">
        <v>203</v>
      </c>
      <c r="B150" s="77" t="s">
        <v>204</v>
      </c>
      <c r="C150" s="78">
        <v>4002</v>
      </c>
      <c r="D150" s="78">
        <v>101.12</v>
      </c>
      <c r="E150" s="78">
        <v>2.5299999999999998</v>
      </c>
    </row>
    <row r="151" spans="1:5" x14ac:dyDescent="0.3">
      <c r="A151" s="77" t="s">
        <v>213</v>
      </c>
      <c r="B151" s="77" t="s">
        <v>214</v>
      </c>
      <c r="C151" s="78">
        <v>4002</v>
      </c>
      <c r="D151" s="78">
        <v>101.12</v>
      </c>
      <c r="E151" s="78">
        <v>2.5299999999999998</v>
      </c>
    </row>
    <row r="152" spans="1:5" x14ac:dyDescent="0.3">
      <c r="A152" s="77" t="s">
        <v>403</v>
      </c>
      <c r="B152" s="77" t="s">
        <v>404</v>
      </c>
      <c r="C152" s="78">
        <v>4998</v>
      </c>
      <c r="D152" s="78">
        <v>3494.1</v>
      </c>
      <c r="E152" s="78">
        <v>69.91</v>
      </c>
    </row>
    <row r="153" spans="1:5" x14ac:dyDescent="0.3">
      <c r="A153" s="77" t="s">
        <v>405</v>
      </c>
      <c r="B153" s="77" t="s">
        <v>406</v>
      </c>
      <c r="C153" s="78">
        <v>4998</v>
      </c>
      <c r="D153" s="78">
        <v>3494.1</v>
      </c>
      <c r="E153" s="78">
        <v>69.91</v>
      </c>
    </row>
    <row r="154" spans="1:5" x14ac:dyDescent="0.3">
      <c r="A154" s="77" t="s">
        <v>407</v>
      </c>
      <c r="B154" s="77" t="s">
        <v>408</v>
      </c>
      <c r="C154" s="78">
        <v>4998</v>
      </c>
      <c r="D154" s="78">
        <v>3494.1</v>
      </c>
      <c r="E154" s="78">
        <v>69.91</v>
      </c>
    </row>
    <row r="155" spans="1:5" x14ac:dyDescent="0.3">
      <c r="A155" s="77" t="s">
        <v>409</v>
      </c>
      <c r="B155" s="77" t="s">
        <v>410</v>
      </c>
      <c r="C155" s="78">
        <v>1500</v>
      </c>
      <c r="D155" s="78">
        <v>0</v>
      </c>
      <c r="E155" s="78"/>
    </row>
    <row r="156" spans="1:5" x14ac:dyDescent="0.3">
      <c r="A156" s="77" t="s">
        <v>411</v>
      </c>
      <c r="B156" s="77" t="s">
        <v>412</v>
      </c>
      <c r="C156" s="78">
        <v>1500</v>
      </c>
      <c r="D156" s="78">
        <v>0</v>
      </c>
      <c r="E156" s="78"/>
    </row>
    <row r="157" spans="1:5" x14ac:dyDescent="0.3">
      <c r="A157" s="77" t="s">
        <v>413</v>
      </c>
      <c r="B157" s="77" t="s">
        <v>414</v>
      </c>
      <c r="C157" s="78">
        <v>3498</v>
      </c>
      <c r="D157" s="78">
        <v>3494.1</v>
      </c>
      <c r="E157" s="78">
        <v>99.89</v>
      </c>
    </row>
    <row r="158" spans="1:5" x14ac:dyDescent="0.3">
      <c r="A158" s="77" t="s">
        <v>415</v>
      </c>
      <c r="B158" s="77" t="s">
        <v>416</v>
      </c>
      <c r="C158" s="78">
        <v>3498</v>
      </c>
      <c r="D158" s="78">
        <v>3494.1</v>
      </c>
      <c r="E158" s="78">
        <v>99.89</v>
      </c>
    </row>
    <row r="159" spans="1:5" x14ac:dyDescent="0.3">
      <c r="A159" s="77" t="s">
        <v>417</v>
      </c>
      <c r="B159" s="77" t="s">
        <v>418</v>
      </c>
      <c r="C159" s="78">
        <v>14302</v>
      </c>
      <c r="D159" s="78">
        <v>19385.89</v>
      </c>
      <c r="E159" s="78">
        <v>135.55000000000001</v>
      </c>
    </row>
    <row r="160" spans="1:5" x14ac:dyDescent="0.3">
      <c r="A160" s="77" t="s">
        <v>419</v>
      </c>
      <c r="B160" s="77" t="s">
        <v>420</v>
      </c>
      <c r="C160" s="78">
        <v>14302</v>
      </c>
      <c r="D160" s="78">
        <v>19385.89</v>
      </c>
      <c r="E160" s="78">
        <v>135.55000000000001</v>
      </c>
    </row>
    <row r="161" spans="1:5" x14ac:dyDescent="0.3">
      <c r="A161" s="77" t="s">
        <v>183</v>
      </c>
      <c r="B161" s="77" t="s">
        <v>184</v>
      </c>
      <c r="C161" s="78">
        <v>14302</v>
      </c>
      <c r="D161" s="78">
        <v>19385.89</v>
      </c>
      <c r="E161" s="78">
        <v>135.55000000000001</v>
      </c>
    </row>
    <row r="162" spans="1:5" x14ac:dyDescent="0.3">
      <c r="A162" s="77" t="s">
        <v>339</v>
      </c>
      <c r="B162" s="77" t="s">
        <v>340</v>
      </c>
      <c r="C162" s="78">
        <v>0</v>
      </c>
      <c r="D162" s="78">
        <v>860.05</v>
      </c>
      <c r="E162" s="78">
        <v>0</v>
      </c>
    </row>
    <row r="163" spans="1:5" x14ac:dyDescent="0.3">
      <c r="A163" s="77" t="s">
        <v>341</v>
      </c>
      <c r="B163" s="77" t="s">
        <v>342</v>
      </c>
      <c r="C163" s="78">
        <v>0</v>
      </c>
      <c r="D163" s="78">
        <v>738.25</v>
      </c>
      <c r="E163" s="78">
        <v>0</v>
      </c>
    </row>
    <row r="164" spans="1:5" x14ac:dyDescent="0.3">
      <c r="A164" s="77" t="s">
        <v>343</v>
      </c>
      <c r="B164" s="77" t="s">
        <v>344</v>
      </c>
      <c r="C164" s="78">
        <v>0</v>
      </c>
      <c r="D164" s="78">
        <v>738.25</v>
      </c>
      <c r="E164" s="78">
        <v>0</v>
      </c>
    </row>
    <row r="165" spans="1:5" x14ac:dyDescent="0.3">
      <c r="A165" s="77" t="s">
        <v>345</v>
      </c>
      <c r="B165" s="77" t="s">
        <v>346</v>
      </c>
      <c r="C165" s="78">
        <v>0</v>
      </c>
      <c r="D165" s="78">
        <v>738.25</v>
      </c>
      <c r="E165" s="78">
        <v>0</v>
      </c>
    </row>
    <row r="166" spans="1:5" x14ac:dyDescent="0.3">
      <c r="A166" s="77" t="s">
        <v>368</v>
      </c>
      <c r="B166" s="77" t="s">
        <v>369</v>
      </c>
      <c r="C166" s="78">
        <v>0</v>
      </c>
      <c r="D166" s="78">
        <v>121.8</v>
      </c>
      <c r="E166" s="78">
        <v>0</v>
      </c>
    </row>
    <row r="167" spans="1:5" x14ac:dyDescent="0.3">
      <c r="A167" s="77" t="s">
        <v>370</v>
      </c>
      <c r="B167" s="77" t="s">
        <v>371</v>
      </c>
      <c r="C167" s="78">
        <v>0</v>
      </c>
      <c r="D167" s="78">
        <v>121.8</v>
      </c>
      <c r="E167" s="78">
        <v>0</v>
      </c>
    </row>
    <row r="168" spans="1:5" x14ac:dyDescent="0.3">
      <c r="A168" s="77" t="s">
        <v>372</v>
      </c>
      <c r="B168" s="77" t="s">
        <v>373</v>
      </c>
      <c r="C168" s="78">
        <v>0</v>
      </c>
      <c r="D168" s="78">
        <v>121.8</v>
      </c>
      <c r="E168" s="78">
        <v>0</v>
      </c>
    </row>
    <row r="169" spans="1:5" x14ac:dyDescent="0.3">
      <c r="A169" s="77" t="s">
        <v>185</v>
      </c>
      <c r="B169" s="77" t="s">
        <v>186</v>
      </c>
      <c r="C169" s="78">
        <v>6202</v>
      </c>
      <c r="D169" s="78">
        <v>7271.04</v>
      </c>
      <c r="E169" s="78">
        <v>117.24</v>
      </c>
    </row>
    <row r="170" spans="1:5" x14ac:dyDescent="0.3">
      <c r="A170" s="77" t="s">
        <v>187</v>
      </c>
      <c r="B170" s="77" t="s">
        <v>188</v>
      </c>
      <c r="C170" s="78">
        <v>350</v>
      </c>
      <c r="D170" s="78">
        <v>401.81</v>
      </c>
      <c r="E170" s="78">
        <v>114.8</v>
      </c>
    </row>
    <row r="171" spans="1:5" x14ac:dyDescent="0.3">
      <c r="A171" s="77" t="s">
        <v>189</v>
      </c>
      <c r="B171" s="77" t="s">
        <v>190</v>
      </c>
      <c r="C171" s="78">
        <v>200</v>
      </c>
      <c r="D171" s="78">
        <v>401.81</v>
      </c>
      <c r="E171" s="78">
        <v>200.91</v>
      </c>
    </row>
    <row r="172" spans="1:5" x14ac:dyDescent="0.3">
      <c r="A172" s="77" t="s">
        <v>191</v>
      </c>
      <c r="B172" s="77" t="s">
        <v>192</v>
      </c>
      <c r="C172" s="78">
        <v>100</v>
      </c>
      <c r="D172" s="78">
        <v>0</v>
      </c>
      <c r="E172" s="78"/>
    </row>
    <row r="173" spans="1:5" x14ac:dyDescent="0.3">
      <c r="A173" s="77" t="s">
        <v>193</v>
      </c>
      <c r="B173" s="77" t="s">
        <v>194</v>
      </c>
      <c r="C173" s="78">
        <v>100</v>
      </c>
      <c r="D173" s="78">
        <v>107.35</v>
      </c>
      <c r="E173" s="78">
        <v>107.35</v>
      </c>
    </row>
    <row r="174" spans="1:5" x14ac:dyDescent="0.3">
      <c r="A174" s="77" t="s">
        <v>195</v>
      </c>
      <c r="B174" s="77" t="s">
        <v>196</v>
      </c>
      <c r="C174" s="78">
        <v>0</v>
      </c>
      <c r="D174" s="78">
        <v>294.45999999999998</v>
      </c>
      <c r="E174" s="78">
        <v>0</v>
      </c>
    </row>
    <row r="175" spans="1:5" x14ac:dyDescent="0.3">
      <c r="A175" s="77" t="s">
        <v>197</v>
      </c>
      <c r="B175" s="77" t="s">
        <v>198</v>
      </c>
      <c r="C175" s="78">
        <v>150</v>
      </c>
      <c r="D175" s="78">
        <v>0</v>
      </c>
      <c r="E175" s="78"/>
    </row>
    <row r="176" spans="1:5" x14ac:dyDescent="0.3">
      <c r="A176" s="77" t="s">
        <v>421</v>
      </c>
      <c r="B176" s="77" t="s">
        <v>422</v>
      </c>
      <c r="C176" s="78">
        <v>150</v>
      </c>
      <c r="D176" s="78">
        <v>0</v>
      </c>
      <c r="E176" s="78"/>
    </row>
    <row r="177" spans="1:5" x14ac:dyDescent="0.3">
      <c r="A177" s="77" t="s">
        <v>201</v>
      </c>
      <c r="B177" s="77" t="s">
        <v>202</v>
      </c>
      <c r="C177" s="78">
        <v>3250</v>
      </c>
      <c r="D177" s="78">
        <v>5760.56</v>
      </c>
      <c r="E177" s="78">
        <v>177.25</v>
      </c>
    </row>
    <row r="178" spans="1:5" x14ac:dyDescent="0.3">
      <c r="A178" s="77" t="s">
        <v>203</v>
      </c>
      <c r="B178" s="77" t="s">
        <v>204</v>
      </c>
      <c r="C178" s="78">
        <v>1400</v>
      </c>
      <c r="D178" s="78">
        <v>3740.28</v>
      </c>
      <c r="E178" s="78">
        <v>267.16000000000003</v>
      </c>
    </row>
    <row r="179" spans="1:5" x14ac:dyDescent="0.3">
      <c r="A179" s="77" t="s">
        <v>207</v>
      </c>
      <c r="B179" s="77" t="s">
        <v>208</v>
      </c>
      <c r="C179" s="78">
        <v>0</v>
      </c>
      <c r="D179" s="78">
        <v>3642.64</v>
      </c>
      <c r="E179" s="78">
        <v>0</v>
      </c>
    </row>
    <row r="180" spans="1:5" x14ac:dyDescent="0.3">
      <c r="A180" s="77" t="s">
        <v>209</v>
      </c>
      <c r="B180" s="77" t="s">
        <v>210</v>
      </c>
      <c r="C180" s="78">
        <v>300</v>
      </c>
      <c r="D180" s="78">
        <v>0</v>
      </c>
      <c r="E180" s="78"/>
    </row>
    <row r="181" spans="1:5" x14ac:dyDescent="0.3">
      <c r="A181" s="77" t="s">
        <v>211</v>
      </c>
      <c r="B181" s="77" t="s">
        <v>212</v>
      </c>
      <c r="C181" s="78">
        <v>150</v>
      </c>
      <c r="D181" s="78">
        <v>0</v>
      </c>
      <c r="E181" s="78"/>
    </row>
    <row r="182" spans="1:5" x14ac:dyDescent="0.3">
      <c r="A182" s="77" t="s">
        <v>213</v>
      </c>
      <c r="B182" s="77" t="s">
        <v>214</v>
      </c>
      <c r="C182" s="78">
        <v>950</v>
      </c>
      <c r="D182" s="78">
        <v>97.64</v>
      </c>
      <c r="E182" s="78">
        <v>10.28</v>
      </c>
    </row>
    <row r="183" spans="1:5" x14ac:dyDescent="0.3">
      <c r="A183" s="77" t="s">
        <v>215</v>
      </c>
      <c r="B183" s="77" t="s">
        <v>216</v>
      </c>
      <c r="C183" s="78">
        <v>1850</v>
      </c>
      <c r="D183" s="78">
        <v>2020.28</v>
      </c>
      <c r="E183" s="78">
        <v>109.2</v>
      </c>
    </row>
    <row r="184" spans="1:5" x14ac:dyDescent="0.3">
      <c r="A184" s="77" t="s">
        <v>219</v>
      </c>
      <c r="B184" s="77" t="s">
        <v>220</v>
      </c>
      <c r="C184" s="78">
        <v>1850</v>
      </c>
      <c r="D184" s="78">
        <v>2020.28</v>
      </c>
      <c r="E184" s="78">
        <v>109.2</v>
      </c>
    </row>
    <row r="185" spans="1:5" x14ac:dyDescent="0.3">
      <c r="A185" s="77" t="s">
        <v>238</v>
      </c>
      <c r="B185" s="77" t="s">
        <v>239</v>
      </c>
      <c r="C185" s="78">
        <v>2452</v>
      </c>
      <c r="D185" s="78">
        <v>1108.67</v>
      </c>
      <c r="E185" s="78">
        <v>45.21</v>
      </c>
    </row>
    <row r="186" spans="1:5" x14ac:dyDescent="0.3">
      <c r="A186" s="77" t="s">
        <v>240</v>
      </c>
      <c r="B186" s="77" t="s">
        <v>241</v>
      </c>
      <c r="C186" s="78">
        <v>400</v>
      </c>
      <c r="D186" s="78">
        <v>338.67</v>
      </c>
      <c r="E186" s="78">
        <v>84.67</v>
      </c>
    </row>
    <row r="187" spans="1:5" x14ac:dyDescent="0.3">
      <c r="A187" s="77" t="s">
        <v>246</v>
      </c>
      <c r="B187" s="77" t="s">
        <v>247</v>
      </c>
      <c r="C187" s="78">
        <v>400</v>
      </c>
      <c r="D187" s="78">
        <v>338.67</v>
      </c>
      <c r="E187" s="78">
        <v>84.67</v>
      </c>
    </row>
    <row r="188" spans="1:5" x14ac:dyDescent="0.3">
      <c r="A188" s="77" t="s">
        <v>248</v>
      </c>
      <c r="B188" s="77" t="s">
        <v>249</v>
      </c>
      <c r="C188" s="78">
        <v>702</v>
      </c>
      <c r="D188" s="78">
        <v>770</v>
      </c>
      <c r="E188" s="78">
        <v>109.69</v>
      </c>
    </row>
    <row r="189" spans="1:5" x14ac:dyDescent="0.3">
      <c r="A189" s="77" t="s">
        <v>250</v>
      </c>
      <c r="B189" s="77" t="s">
        <v>251</v>
      </c>
      <c r="C189" s="78">
        <v>66</v>
      </c>
      <c r="D189" s="78">
        <v>0</v>
      </c>
      <c r="E189" s="78"/>
    </row>
    <row r="190" spans="1:5" x14ac:dyDescent="0.3">
      <c r="A190" s="77" t="s">
        <v>252</v>
      </c>
      <c r="B190" s="77" t="s">
        <v>253</v>
      </c>
      <c r="C190" s="78">
        <v>250</v>
      </c>
      <c r="D190" s="78">
        <v>0</v>
      </c>
      <c r="E190" s="78"/>
    </row>
    <row r="191" spans="1:5" x14ac:dyDescent="0.3">
      <c r="A191" s="77" t="s">
        <v>423</v>
      </c>
      <c r="B191" s="77" t="s">
        <v>424</v>
      </c>
      <c r="C191" s="78">
        <v>386</v>
      </c>
      <c r="D191" s="78">
        <v>770</v>
      </c>
      <c r="E191" s="78">
        <v>199.48</v>
      </c>
    </row>
    <row r="192" spans="1:5" x14ac:dyDescent="0.3">
      <c r="A192" s="77" t="s">
        <v>268</v>
      </c>
      <c r="B192" s="77" t="s">
        <v>269</v>
      </c>
      <c r="C192" s="78">
        <v>1150</v>
      </c>
      <c r="D192" s="78">
        <v>0</v>
      </c>
      <c r="E192" s="78"/>
    </row>
    <row r="193" spans="1:5" x14ac:dyDescent="0.3">
      <c r="A193" s="77" t="s">
        <v>425</v>
      </c>
      <c r="B193" s="77" t="s">
        <v>426</v>
      </c>
      <c r="C193" s="78">
        <v>1150</v>
      </c>
      <c r="D193" s="78">
        <v>0</v>
      </c>
      <c r="E193" s="78"/>
    </row>
    <row r="194" spans="1:5" x14ac:dyDescent="0.3">
      <c r="A194" s="77" t="s">
        <v>286</v>
      </c>
      <c r="B194" s="77" t="s">
        <v>287</v>
      </c>
      <c r="C194" s="78">
        <v>200</v>
      </c>
      <c r="D194" s="78">
        <v>0</v>
      </c>
      <c r="E194" s="78"/>
    </row>
    <row r="195" spans="1:5" x14ac:dyDescent="0.3">
      <c r="A195" s="77" t="s">
        <v>296</v>
      </c>
      <c r="B195" s="77" t="s">
        <v>297</v>
      </c>
      <c r="C195" s="78">
        <v>200</v>
      </c>
      <c r="D195" s="78">
        <v>0</v>
      </c>
      <c r="E195" s="78"/>
    </row>
    <row r="196" spans="1:5" x14ac:dyDescent="0.3">
      <c r="A196" s="77" t="s">
        <v>427</v>
      </c>
      <c r="B196" s="77" t="s">
        <v>428</v>
      </c>
      <c r="C196" s="78">
        <v>150</v>
      </c>
      <c r="D196" s="78">
        <v>0</v>
      </c>
      <c r="E196" s="78"/>
    </row>
    <row r="197" spans="1:5" x14ac:dyDescent="0.3">
      <c r="A197" s="77" t="s">
        <v>429</v>
      </c>
      <c r="B197" s="77" t="s">
        <v>428</v>
      </c>
      <c r="C197" s="78">
        <v>150</v>
      </c>
      <c r="D197" s="78">
        <v>0</v>
      </c>
      <c r="E197" s="78"/>
    </row>
    <row r="198" spans="1:5" x14ac:dyDescent="0.3">
      <c r="A198" s="77" t="s">
        <v>430</v>
      </c>
      <c r="B198" s="77" t="s">
        <v>431</v>
      </c>
      <c r="C198" s="78">
        <v>150</v>
      </c>
      <c r="D198" s="78">
        <v>0</v>
      </c>
      <c r="E198" s="78"/>
    </row>
    <row r="199" spans="1:5" x14ac:dyDescent="0.3">
      <c r="A199" s="77" t="s">
        <v>389</v>
      </c>
      <c r="B199" s="77" t="s">
        <v>390</v>
      </c>
      <c r="C199" s="78">
        <v>7500</v>
      </c>
      <c r="D199" s="78">
        <v>11254.8</v>
      </c>
      <c r="E199" s="78">
        <v>150.06</v>
      </c>
    </row>
    <row r="200" spans="1:5" x14ac:dyDescent="0.3">
      <c r="A200" s="77" t="s">
        <v>391</v>
      </c>
      <c r="B200" s="77" t="s">
        <v>392</v>
      </c>
      <c r="C200" s="78">
        <v>7500</v>
      </c>
      <c r="D200" s="78">
        <v>11254.8</v>
      </c>
      <c r="E200" s="78">
        <v>150.06</v>
      </c>
    </row>
    <row r="201" spans="1:5" x14ac:dyDescent="0.3">
      <c r="A201" s="77" t="s">
        <v>432</v>
      </c>
      <c r="B201" s="77" t="s">
        <v>433</v>
      </c>
      <c r="C201" s="78">
        <v>7500</v>
      </c>
      <c r="D201" s="78">
        <v>11254.8</v>
      </c>
      <c r="E201" s="78">
        <v>150.06</v>
      </c>
    </row>
    <row r="202" spans="1:5" x14ac:dyDescent="0.3">
      <c r="A202" s="77" t="s">
        <v>434</v>
      </c>
      <c r="B202" s="77" t="s">
        <v>435</v>
      </c>
      <c r="C202" s="78">
        <v>7500</v>
      </c>
      <c r="D202" s="78">
        <v>11254.8</v>
      </c>
      <c r="E202" s="78">
        <v>150.06</v>
      </c>
    </row>
    <row r="203" spans="1:5" x14ac:dyDescent="0.3">
      <c r="A203" s="77" t="s">
        <v>436</v>
      </c>
      <c r="B203" s="77" t="s">
        <v>437</v>
      </c>
      <c r="C203" s="78">
        <v>600</v>
      </c>
      <c r="D203" s="78">
        <v>0</v>
      </c>
      <c r="E203" s="78"/>
    </row>
    <row r="204" spans="1:5" x14ac:dyDescent="0.3">
      <c r="A204" s="77" t="s">
        <v>438</v>
      </c>
      <c r="B204" s="77" t="s">
        <v>439</v>
      </c>
      <c r="C204" s="78">
        <v>600</v>
      </c>
      <c r="D204" s="78">
        <v>0</v>
      </c>
      <c r="E204" s="78"/>
    </row>
    <row r="205" spans="1:5" x14ac:dyDescent="0.3">
      <c r="A205" s="77" t="s">
        <v>440</v>
      </c>
      <c r="B205" s="77" t="s">
        <v>441</v>
      </c>
      <c r="C205" s="78">
        <v>600</v>
      </c>
      <c r="D205" s="78">
        <v>0</v>
      </c>
      <c r="E205" s="78"/>
    </row>
    <row r="206" spans="1:5" x14ac:dyDescent="0.3">
      <c r="A206" s="77" t="s">
        <v>442</v>
      </c>
      <c r="B206" s="77" t="s">
        <v>443</v>
      </c>
      <c r="C206" s="78">
        <v>600</v>
      </c>
      <c r="D206" s="78">
        <v>0</v>
      </c>
      <c r="E206" s="78"/>
    </row>
    <row r="207" spans="1:5" x14ac:dyDescent="0.3">
      <c r="A207" s="77" t="s">
        <v>444</v>
      </c>
      <c r="B207" s="77" t="s">
        <v>445</v>
      </c>
      <c r="C207" s="78">
        <v>90098</v>
      </c>
      <c r="D207" s="78">
        <v>96407.4</v>
      </c>
      <c r="E207" s="78">
        <v>107</v>
      </c>
    </row>
    <row r="208" spans="1:5" x14ac:dyDescent="0.3">
      <c r="A208" s="77" t="s">
        <v>177</v>
      </c>
      <c r="B208" s="77" t="s">
        <v>178</v>
      </c>
      <c r="C208" s="78">
        <v>90098</v>
      </c>
      <c r="D208" s="78">
        <v>96407.4</v>
      </c>
      <c r="E208" s="78">
        <v>107</v>
      </c>
    </row>
    <row r="209" spans="1:5" x14ac:dyDescent="0.3">
      <c r="A209" s="77" t="s">
        <v>384</v>
      </c>
      <c r="B209" s="77" t="s">
        <v>385</v>
      </c>
      <c r="C209" s="78">
        <v>72598</v>
      </c>
      <c r="D209" s="78">
        <v>70712.89</v>
      </c>
      <c r="E209" s="78">
        <v>97.4</v>
      </c>
    </row>
    <row r="210" spans="1:5" x14ac:dyDescent="0.3">
      <c r="A210" s="77" t="s">
        <v>386</v>
      </c>
      <c r="B210" s="77" t="s">
        <v>385</v>
      </c>
      <c r="C210" s="78">
        <v>72598</v>
      </c>
      <c r="D210" s="78">
        <v>70712.89</v>
      </c>
      <c r="E210" s="78">
        <v>97.4</v>
      </c>
    </row>
    <row r="211" spans="1:5" x14ac:dyDescent="0.3">
      <c r="A211" s="77" t="s">
        <v>183</v>
      </c>
      <c r="B211" s="77" t="s">
        <v>184</v>
      </c>
      <c r="C211" s="78">
        <v>72598</v>
      </c>
      <c r="D211" s="78">
        <v>70712.89</v>
      </c>
      <c r="E211" s="78">
        <v>97.4</v>
      </c>
    </row>
    <row r="212" spans="1:5" x14ac:dyDescent="0.3">
      <c r="A212" s="77" t="s">
        <v>339</v>
      </c>
      <c r="B212" s="77" t="s">
        <v>340</v>
      </c>
      <c r="C212" s="78">
        <v>70600</v>
      </c>
      <c r="D212" s="78">
        <v>68459.94</v>
      </c>
      <c r="E212" s="78">
        <v>96.97</v>
      </c>
    </row>
    <row r="213" spans="1:5" x14ac:dyDescent="0.3">
      <c r="A213" s="77" t="s">
        <v>341</v>
      </c>
      <c r="B213" s="77" t="s">
        <v>342</v>
      </c>
      <c r="C213" s="78">
        <v>57852</v>
      </c>
      <c r="D213" s="78">
        <v>55529.09</v>
      </c>
      <c r="E213" s="78">
        <v>95.98</v>
      </c>
    </row>
    <row r="214" spans="1:5" x14ac:dyDescent="0.3">
      <c r="A214" s="77" t="s">
        <v>343</v>
      </c>
      <c r="B214" s="77" t="s">
        <v>344</v>
      </c>
      <c r="C214" s="78">
        <v>57852</v>
      </c>
      <c r="D214" s="78">
        <v>55529.09</v>
      </c>
      <c r="E214" s="78">
        <v>95.98</v>
      </c>
    </row>
    <row r="215" spans="1:5" x14ac:dyDescent="0.3">
      <c r="A215" s="77" t="s">
        <v>345</v>
      </c>
      <c r="B215" s="77" t="s">
        <v>346</v>
      </c>
      <c r="C215" s="78">
        <v>57852</v>
      </c>
      <c r="D215" s="78">
        <v>55529.09</v>
      </c>
      <c r="E215" s="78">
        <v>95.98</v>
      </c>
    </row>
    <row r="216" spans="1:5" x14ac:dyDescent="0.3">
      <c r="A216" s="77" t="s">
        <v>353</v>
      </c>
      <c r="B216" s="77" t="s">
        <v>354</v>
      </c>
      <c r="C216" s="78">
        <v>3250</v>
      </c>
      <c r="D216" s="78">
        <v>2400</v>
      </c>
      <c r="E216" s="78">
        <v>73.849999999999994</v>
      </c>
    </row>
    <row r="217" spans="1:5" x14ac:dyDescent="0.3">
      <c r="A217" s="77" t="s">
        <v>355</v>
      </c>
      <c r="B217" s="77" t="s">
        <v>354</v>
      </c>
      <c r="C217" s="78">
        <v>3250</v>
      </c>
      <c r="D217" s="78">
        <v>2400</v>
      </c>
      <c r="E217" s="78">
        <v>73.849999999999994</v>
      </c>
    </row>
    <row r="218" spans="1:5" x14ac:dyDescent="0.3">
      <c r="A218" s="77" t="s">
        <v>356</v>
      </c>
      <c r="B218" s="77" t="s">
        <v>357</v>
      </c>
      <c r="C218" s="78">
        <v>1250</v>
      </c>
      <c r="D218" s="78">
        <v>600</v>
      </c>
      <c r="E218" s="78">
        <v>48</v>
      </c>
    </row>
    <row r="219" spans="1:5" x14ac:dyDescent="0.3">
      <c r="A219" s="77" t="s">
        <v>358</v>
      </c>
      <c r="B219" s="77" t="s">
        <v>359</v>
      </c>
      <c r="C219" s="78">
        <v>350</v>
      </c>
      <c r="D219" s="78">
        <v>0</v>
      </c>
      <c r="E219" s="78"/>
    </row>
    <row r="220" spans="1:5" x14ac:dyDescent="0.3">
      <c r="A220" s="77" t="s">
        <v>362</v>
      </c>
      <c r="B220" s="77" t="s">
        <v>363</v>
      </c>
      <c r="C220" s="78">
        <v>450</v>
      </c>
      <c r="D220" s="78">
        <v>0</v>
      </c>
      <c r="E220" s="78"/>
    </row>
    <row r="221" spans="1:5" x14ac:dyDescent="0.3">
      <c r="A221" s="77" t="s">
        <v>364</v>
      </c>
      <c r="B221" s="77" t="s">
        <v>365</v>
      </c>
      <c r="C221" s="78">
        <v>1200</v>
      </c>
      <c r="D221" s="78">
        <v>1800</v>
      </c>
      <c r="E221" s="78">
        <v>150</v>
      </c>
    </row>
    <row r="222" spans="1:5" x14ac:dyDescent="0.3">
      <c r="A222" s="77" t="s">
        <v>368</v>
      </c>
      <c r="B222" s="77" t="s">
        <v>369</v>
      </c>
      <c r="C222" s="78">
        <v>9498</v>
      </c>
      <c r="D222" s="78">
        <v>10530.85</v>
      </c>
      <c r="E222" s="78">
        <v>110.87</v>
      </c>
    </row>
    <row r="223" spans="1:5" x14ac:dyDescent="0.3">
      <c r="A223" s="77" t="s">
        <v>370</v>
      </c>
      <c r="B223" s="77" t="s">
        <v>371</v>
      </c>
      <c r="C223" s="78">
        <v>9498</v>
      </c>
      <c r="D223" s="78">
        <v>10530.85</v>
      </c>
      <c r="E223" s="78">
        <v>110.87</v>
      </c>
    </row>
    <row r="224" spans="1:5" x14ac:dyDescent="0.3">
      <c r="A224" s="77" t="s">
        <v>372</v>
      </c>
      <c r="B224" s="77" t="s">
        <v>373</v>
      </c>
      <c r="C224" s="78">
        <v>9498</v>
      </c>
      <c r="D224" s="78">
        <v>10530.85</v>
      </c>
      <c r="E224" s="78">
        <v>110.87</v>
      </c>
    </row>
    <row r="225" spans="1:5" x14ac:dyDescent="0.3">
      <c r="A225" s="77" t="s">
        <v>185</v>
      </c>
      <c r="B225" s="77" t="s">
        <v>186</v>
      </c>
      <c r="C225" s="78">
        <v>1998</v>
      </c>
      <c r="D225" s="78">
        <v>2252.9499999999998</v>
      </c>
      <c r="E225" s="78">
        <v>112.76</v>
      </c>
    </row>
    <row r="226" spans="1:5" x14ac:dyDescent="0.3">
      <c r="A226" s="77" t="s">
        <v>187</v>
      </c>
      <c r="B226" s="77" t="s">
        <v>188</v>
      </c>
      <c r="C226" s="78">
        <v>1998</v>
      </c>
      <c r="D226" s="78">
        <v>2252.9499999999998</v>
      </c>
      <c r="E226" s="78">
        <v>112.76</v>
      </c>
    </row>
    <row r="227" spans="1:5" x14ac:dyDescent="0.3">
      <c r="A227" s="77" t="s">
        <v>374</v>
      </c>
      <c r="B227" s="77" t="s">
        <v>375</v>
      </c>
      <c r="C227" s="78">
        <v>1998</v>
      </c>
      <c r="D227" s="78">
        <v>2252.9499999999998</v>
      </c>
      <c r="E227" s="78">
        <v>112.76</v>
      </c>
    </row>
    <row r="228" spans="1:5" x14ac:dyDescent="0.3">
      <c r="A228" s="77" t="s">
        <v>376</v>
      </c>
      <c r="B228" s="77" t="s">
        <v>377</v>
      </c>
      <c r="C228" s="78">
        <v>1998</v>
      </c>
      <c r="D228" s="78">
        <v>2252.9499999999998</v>
      </c>
      <c r="E228" s="78">
        <v>112.76</v>
      </c>
    </row>
    <row r="229" spans="1:5" x14ac:dyDescent="0.3">
      <c r="A229" s="77" t="s">
        <v>417</v>
      </c>
      <c r="B229" s="77" t="s">
        <v>418</v>
      </c>
      <c r="C229" s="78">
        <v>17500</v>
      </c>
      <c r="D229" s="78">
        <v>25694.51</v>
      </c>
      <c r="E229" s="78">
        <v>146.83000000000001</v>
      </c>
    </row>
    <row r="230" spans="1:5" x14ac:dyDescent="0.3">
      <c r="A230" s="77" t="s">
        <v>419</v>
      </c>
      <c r="B230" s="77" t="s">
        <v>420</v>
      </c>
      <c r="C230" s="78">
        <v>17500</v>
      </c>
      <c r="D230" s="78">
        <v>25694.51</v>
      </c>
      <c r="E230" s="78">
        <v>146.83000000000001</v>
      </c>
    </row>
    <row r="231" spans="1:5" x14ac:dyDescent="0.3">
      <c r="A231" s="77" t="s">
        <v>183</v>
      </c>
      <c r="B231" s="77" t="s">
        <v>184</v>
      </c>
      <c r="C231" s="78">
        <v>17250</v>
      </c>
      <c r="D231" s="78">
        <v>25694.51</v>
      </c>
      <c r="E231" s="78">
        <v>148.94999999999999</v>
      </c>
    </row>
    <row r="232" spans="1:5" x14ac:dyDescent="0.3">
      <c r="A232" s="77" t="s">
        <v>185</v>
      </c>
      <c r="B232" s="77" t="s">
        <v>186</v>
      </c>
      <c r="C232" s="78">
        <v>17250</v>
      </c>
      <c r="D232" s="78">
        <v>25694.51</v>
      </c>
      <c r="E232" s="78">
        <v>148.94999999999999</v>
      </c>
    </row>
    <row r="233" spans="1:5" x14ac:dyDescent="0.3">
      <c r="A233" s="77" t="s">
        <v>201</v>
      </c>
      <c r="B233" s="77" t="s">
        <v>202</v>
      </c>
      <c r="C233" s="78">
        <v>16200</v>
      </c>
      <c r="D233" s="78">
        <v>24500.31</v>
      </c>
      <c r="E233" s="78">
        <v>151.24</v>
      </c>
    </row>
    <row r="234" spans="1:5" x14ac:dyDescent="0.3">
      <c r="A234" s="77" t="s">
        <v>203</v>
      </c>
      <c r="B234" s="77" t="s">
        <v>204</v>
      </c>
      <c r="C234" s="78">
        <v>250</v>
      </c>
      <c r="D234" s="78">
        <v>1557.09</v>
      </c>
      <c r="E234" s="78">
        <v>622.84</v>
      </c>
    </row>
    <row r="235" spans="1:5" x14ac:dyDescent="0.3">
      <c r="A235" s="77" t="s">
        <v>211</v>
      </c>
      <c r="B235" s="77" t="s">
        <v>212</v>
      </c>
      <c r="C235" s="78">
        <v>150</v>
      </c>
      <c r="D235" s="78">
        <v>0</v>
      </c>
      <c r="E235" s="78"/>
    </row>
    <row r="236" spans="1:5" x14ac:dyDescent="0.3">
      <c r="A236" s="77" t="s">
        <v>213</v>
      </c>
      <c r="B236" s="77" t="s">
        <v>214</v>
      </c>
      <c r="C236" s="78">
        <v>100</v>
      </c>
      <c r="D236" s="78">
        <v>1557.09</v>
      </c>
      <c r="E236" s="78">
        <v>999.99</v>
      </c>
    </row>
    <row r="237" spans="1:5" x14ac:dyDescent="0.3">
      <c r="A237" s="77" t="s">
        <v>446</v>
      </c>
      <c r="B237" s="77" t="s">
        <v>447</v>
      </c>
      <c r="C237" s="78">
        <v>14950</v>
      </c>
      <c r="D237" s="78">
        <v>22548.82</v>
      </c>
      <c r="E237" s="78">
        <v>150.83000000000001</v>
      </c>
    </row>
    <row r="238" spans="1:5" x14ac:dyDescent="0.3">
      <c r="A238" s="77" t="s">
        <v>448</v>
      </c>
      <c r="B238" s="77" t="s">
        <v>449</v>
      </c>
      <c r="C238" s="78">
        <v>14950</v>
      </c>
      <c r="D238" s="78">
        <v>22548.82</v>
      </c>
      <c r="E238" s="78">
        <v>150.83000000000001</v>
      </c>
    </row>
    <row r="239" spans="1:5" x14ac:dyDescent="0.3">
      <c r="A239" s="77" t="s">
        <v>215</v>
      </c>
      <c r="B239" s="77" t="s">
        <v>216</v>
      </c>
      <c r="C239" s="78">
        <v>1000</v>
      </c>
      <c r="D239" s="78">
        <v>394.4</v>
      </c>
      <c r="E239" s="78">
        <v>39.44</v>
      </c>
    </row>
    <row r="240" spans="1:5" x14ac:dyDescent="0.3">
      <c r="A240" s="77" t="s">
        <v>217</v>
      </c>
      <c r="B240" s="77" t="s">
        <v>218</v>
      </c>
      <c r="C240" s="78">
        <v>500</v>
      </c>
      <c r="D240" s="78">
        <v>0</v>
      </c>
      <c r="E240" s="78"/>
    </row>
    <row r="241" spans="1:5" x14ac:dyDescent="0.3">
      <c r="A241" s="77" t="s">
        <v>450</v>
      </c>
      <c r="B241" s="77" t="s">
        <v>451</v>
      </c>
      <c r="C241" s="78">
        <v>500</v>
      </c>
      <c r="D241" s="78">
        <v>394.4</v>
      </c>
      <c r="E241" s="78">
        <v>78.88</v>
      </c>
    </row>
    <row r="242" spans="1:5" x14ac:dyDescent="0.3">
      <c r="A242" s="77" t="s">
        <v>238</v>
      </c>
      <c r="B242" s="77" t="s">
        <v>239</v>
      </c>
      <c r="C242" s="78">
        <v>1050</v>
      </c>
      <c r="D242" s="78">
        <v>1194.2</v>
      </c>
      <c r="E242" s="78">
        <v>113.73</v>
      </c>
    </row>
    <row r="243" spans="1:5" x14ac:dyDescent="0.3">
      <c r="A243" s="77" t="s">
        <v>248</v>
      </c>
      <c r="B243" s="77" t="s">
        <v>249</v>
      </c>
      <c r="C243" s="78">
        <v>750</v>
      </c>
      <c r="D243" s="78">
        <v>647.70000000000005</v>
      </c>
      <c r="E243" s="78">
        <v>86.36</v>
      </c>
    </row>
    <row r="244" spans="1:5" x14ac:dyDescent="0.3">
      <c r="A244" s="77" t="s">
        <v>252</v>
      </c>
      <c r="B244" s="77" t="s">
        <v>253</v>
      </c>
      <c r="C244" s="78">
        <v>500</v>
      </c>
      <c r="D244" s="78">
        <v>647.70000000000005</v>
      </c>
      <c r="E244" s="78">
        <v>129.54</v>
      </c>
    </row>
    <row r="245" spans="1:5" x14ac:dyDescent="0.3">
      <c r="A245" s="77" t="s">
        <v>254</v>
      </c>
      <c r="B245" s="77" t="s">
        <v>255</v>
      </c>
      <c r="C245" s="78">
        <v>250</v>
      </c>
      <c r="D245" s="78">
        <v>0</v>
      </c>
      <c r="E245" s="78"/>
    </row>
    <row r="246" spans="1:5" x14ac:dyDescent="0.3">
      <c r="A246" s="77" t="s">
        <v>268</v>
      </c>
      <c r="B246" s="77" t="s">
        <v>269</v>
      </c>
      <c r="C246" s="78">
        <v>300</v>
      </c>
      <c r="D246" s="78">
        <v>546.5</v>
      </c>
      <c r="E246" s="78">
        <v>182.17</v>
      </c>
    </row>
    <row r="247" spans="1:5" x14ac:dyDescent="0.3">
      <c r="A247" s="77" t="s">
        <v>425</v>
      </c>
      <c r="B247" s="77" t="s">
        <v>426</v>
      </c>
      <c r="C247" s="78">
        <v>300</v>
      </c>
      <c r="D247" s="78">
        <v>546.5</v>
      </c>
      <c r="E247" s="78">
        <v>182.17</v>
      </c>
    </row>
    <row r="248" spans="1:5" x14ac:dyDescent="0.3">
      <c r="A248" s="77" t="s">
        <v>403</v>
      </c>
      <c r="B248" s="77" t="s">
        <v>404</v>
      </c>
      <c r="C248" s="78">
        <v>250</v>
      </c>
      <c r="D248" s="78">
        <v>0</v>
      </c>
      <c r="E248" s="78"/>
    </row>
    <row r="249" spans="1:5" x14ac:dyDescent="0.3">
      <c r="A249" s="77" t="s">
        <v>405</v>
      </c>
      <c r="B249" s="77" t="s">
        <v>406</v>
      </c>
      <c r="C249" s="78">
        <v>250</v>
      </c>
      <c r="D249" s="78">
        <v>0</v>
      </c>
      <c r="E249" s="78"/>
    </row>
    <row r="250" spans="1:5" x14ac:dyDescent="0.3">
      <c r="A250" s="77" t="s">
        <v>407</v>
      </c>
      <c r="B250" s="77" t="s">
        <v>408</v>
      </c>
      <c r="C250" s="78">
        <v>250</v>
      </c>
      <c r="D250" s="78">
        <v>0</v>
      </c>
      <c r="E250" s="78"/>
    </row>
    <row r="251" spans="1:5" x14ac:dyDescent="0.3">
      <c r="A251" s="77" t="s">
        <v>452</v>
      </c>
      <c r="B251" s="77" t="s">
        <v>453</v>
      </c>
      <c r="C251" s="78">
        <v>250</v>
      </c>
      <c r="D251" s="78">
        <v>0</v>
      </c>
      <c r="E251" s="78"/>
    </row>
    <row r="252" spans="1:5" x14ac:dyDescent="0.3">
      <c r="A252" s="77" t="s">
        <v>454</v>
      </c>
      <c r="B252" s="77" t="s">
        <v>455</v>
      </c>
      <c r="C252" s="78">
        <v>250</v>
      </c>
      <c r="D252" s="78">
        <v>0</v>
      </c>
      <c r="E252" s="78"/>
    </row>
    <row r="253" spans="1:5" x14ac:dyDescent="0.3">
      <c r="A253" s="77" t="s">
        <v>456</v>
      </c>
      <c r="B253" s="77" t="s">
        <v>457</v>
      </c>
      <c r="C253" s="78">
        <v>3348</v>
      </c>
      <c r="D253" s="78">
        <v>0</v>
      </c>
      <c r="E253" s="78"/>
    </row>
    <row r="254" spans="1:5" x14ac:dyDescent="0.3">
      <c r="A254" s="77" t="s">
        <v>177</v>
      </c>
      <c r="B254" s="77" t="s">
        <v>178</v>
      </c>
      <c r="C254" s="78">
        <v>3348</v>
      </c>
      <c r="D254" s="78">
        <v>0</v>
      </c>
      <c r="E254" s="78"/>
    </row>
    <row r="255" spans="1:5" x14ac:dyDescent="0.3">
      <c r="A255" s="77" t="s">
        <v>384</v>
      </c>
      <c r="B255" s="77" t="s">
        <v>385</v>
      </c>
      <c r="C255" s="78">
        <v>3348</v>
      </c>
      <c r="D255" s="78">
        <v>0</v>
      </c>
      <c r="E255" s="78"/>
    </row>
    <row r="256" spans="1:5" x14ac:dyDescent="0.3">
      <c r="A256" s="77" t="s">
        <v>386</v>
      </c>
      <c r="B256" s="77" t="s">
        <v>385</v>
      </c>
      <c r="C256" s="78">
        <v>3348</v>
      </c>
      <c r="D256" s="78">
        <v>0</v>
      </c>
      <c r="E256" s="78"/>
    </row>
    <row r="257" spans="1:5" x14ac:dyDescent="0.3">
      <c r="A257" s="77" t="s">
        <v>183</v>
      </c>
      <c r="B257" s="77" t="s">
        <v>184</v>
      </c>
      <c r="C257" s="78">
        <v>3348</v>
      </c>
      <c r="D257" s="78">
        <v>0</v>
      </c>
      <c r="E257" s="78"/>
    </row>
    <row r="258" spans="1:5" x14ac:dyDescent="0.3">
      <c r="A258" s="77" t="s">
        <v>185</v>
      </c>
      <c r="B258" s="77" t="s">
        <v>186</v>
      </c>
      <c r="C258" s="78">
        <v>3348</v>
      </c>
      <c r="D258" s="78">
        <v>0</v>
      </c>
      <c r="E258" s="78"/>
    </row>
    <row r="259" spans="1:5" x14ac:dyDescent="0.3">
      <c r="A259" s="77" t="s">
        <v>238</v>
      </c>
      <c r="B259" s="77" t="s">
        <v>239</v>
      </c>
      <c r="C259" s="78">
        <v>3348</v>
      </c>
      <c r="D259" s="78">
        <v>0</v>
      </c>
      <c r="E259" s="78"/>
    </row>
    <row r="260" spans="1:5" x14ac:dyDescent="0.3">
      <c r="A260" s="77" t="s">
        <v>248</v>
      </c>
      <c r="B260" s="77" t="s">
        <v>249</v>
      </c>
      <c r="C260" s="78">
        <v>3348</v>
      </c>
      <c r="D260" s="78">
        <v>0</v>
      </c>
      <c r="E260" s="78"/>
    </row>
    <row r="261" spans="1:5" x14ac:dyDescent="0.3">
      <c r="A261" s="77" t="s">
        <v>250</v>
      </c>
      <c r="B261" s="77" t="s">
        <v>251</v>
      </c>
      <c r="C261" s="78">
        <v>3348</v>
      </c>
      <c r="D261" s="78">
        <v>0</v>
      </c>
      <c r="E261" s="78"/>
    </row>
    <row r="262" spans="1:5" x14ac:dyDescent="0.3">
      <c r="A262" s="77" t="s">
        <v>458</v>
      </c>
      <c r="B262" s="77" t="s">
        <v>459</v>
      </c>
      <c r="C262" s="78">
        <v>85104</v>
      </c>
      <c r="D262" s="78">
        <v>86051.93</v>
      </c>
      <c r="E262" s="78">
        <v>101.11</v>
      </c>
    </row>
    <row r="263" spans="1:5" x14ac:dyDescent="0.3">
      <c r="A263" s="77" t="s">
        <v>177</v>
      </c>
      <c r="B263" s="77" t="s">
        <v>178</v>
      </c>
      <c r="C263" s="78">
        <v>85104</v>
      </c>
      <c r="D263" s="78">
        <v>86051.93</v>
      </c>
      <c r="E263" s="78">
        <v>101.11</v>
      </c>
    </row>
    <row r="264" spans="1:5" x14ac:dyDescent="0.3">
      <c r="A264" s="77" t="s">
        <v>384</v>
      </c>
      <c r="B264" s="77" t="s">
        <v>385</v>
      </c>
      <c r="C264" s="78">
        <v>59706</v>
      </c>
      <c r="D264" s="78">
        <v>51693.88</v>
      </c>
      <c r="E264" s="78">
        <v>86.58</v>
      </c>
    </row>
    <row r="265" spans="1:5" x14ac:dyDescent="0.3">
      <c r="A265" s="77" t="s">
        <v>386</v>
      </c>
      <c r="B265" s="77" t="s">
        <v>385</v>
      </c>
      <c r="C265" s="78">
        <v>59706</v>
      </c>
      <c r="D265" s="78">
        <v>51693.88</v>
      </c>
      <c r="E265" s="78">
        <v>86.58</v>
      </c>
    </row>
    <row r="266" spans="1:5" x14ac:dyDescent="0.3">
      <c r="A266" s="77" t="s">
        <v>183</v>
      </c>
      <c r="B266" s="77" t="s">
        <v>184</v>
      </c>
      <c r="C266" s="78">
        <v>59706</v>
      </c>
      <c r="D266" s="78">
        <v>51693.88</v>
      </c>
      <c r="E266" s="78">
        <v>86.58</v>
      </c>
    </row>
    <row r="267" spans="1:5" x14ac:dyDescent="0.3">
      <c r="A267" s="77" t="s">
        <v>339</v>
      </c>
      <c r="B267" s="77" t="s">
        <v>340</v>
      </c>
      <c r="C267" s="78">
        <v>57078</v>
      </c>
      <c r="D267" s="78">
        <v>49647.91</v>
      </c>
      <c r="E267" s="78">
        <v>86.98</v>
      </c>
    </row>
    <row r="268" spans="1:5" x14ac:dyDescent="0.3">
      <c r="A268" s="77" t="s">
        <v>341</v>
      </c>
      <c r="B268" s="77" t="s">
        <v>342</v>
      </c>
      <c r="C268" s="78">
        <v>44802</v>
      </c>
      <c r="D268" s="78">
        <v>37466.06</v>
      </c>
      <c r="E268" s="78">
        <v>83.63</v>
      </c>
    </row>
    <row r="269" spans="1:5" x14ac:dyDescent="0.3">
      <c r="A269" s="77" t="s">
        <v>343</v>
      </c>
      <c r="B269" s="77" t="s">
        <v>344</v>
      </c>
      <c r="C269" s="78">
        <v>44802</v>
      </c>
      <c r="D269" s="78">
        <v>37466.06</v>
      </c>
      <c r="E269" s="78">
        <v>83.63</v>
      </c>
    </row>
    <row r="270" spans="1:5" x14ac:dyDescent="0.3">
      <c r="A270" s="77" t="s">
        <v>345</v>
      </c>
      <c r="B270" s="77" t="s">
        <v>346</v>
      </c>
      <c r="C270" s="78">
        <v>44802</v>
      </c>
      <c r="D270" s="78">
        <v>37466.06</v>
      </c>
      <c r="E270" s="78">
        <v>83.63</v>
      </c>
    </row>
    <row r="271" spans="1:5" x14ac:dyDescent="0.3">
      <c r="A271" s="77" t="s">
        <v>353</v>
      </c>
      <c r="B271" s="77" t="s">
        <v>354</v>
      </c>
      <c r="C271" s="78">
        <v>4926</v>
      </c>
      <c r="D271" s="78">
        <v>6000</v>
      </c>
      <c r="E271" s="78">
        <v>121.8</v>
      </c>
    </row>
    <row r="272" spans="1:5" x14ac:dyDescent="0.3">
      <c r="A272" s="77" t="s">
        <v>355</v>
      </c>
      <c r="B272" s="77" t="s">
        <v>354</v>
      </c>
      <c r="C272" s="78">
        <v>4926</v>
      </c>
      <c r="D272" s="78">
        <v>6000</v>
      </c>
      <c r="E272" s="78">
        <v>121.8</v>
      </c>
    </row>
    <row r="273" spans="1:5" x14ac:dyDescent="0.3">
      <c r="A273" s="77" t="s">
        <v>356</v>
      </c>
      <c r="B273" s="77" t="s">
        <v>357</v>
      </c>
      <c r="C273" s="78">
        <v>2100</v>
      </c>
      <c r="D273" s="78">
        <v>1500</v>
      </c>
      <c r="E273" s="78">
        <v>71.430000000000007</v>
      </c>
    </row>
    <row r="274" spans="1:5" x14ac:dyDescent="0.3">
      <c r="A274" s="77" t="s">
        <v>358</v>
      </c>
      <c r="B274" s="77" t="s">
        <v>359</v>
      </c>
      <c r="C274" s="78">
        <v>498</v>
      </c>
      <c r="D274" s="78">
        <v>0</v>
      </c>
      <c r="E274" s="78"/>
    </row>
    <row r="275" spans="1:5" x14ac:dyDescent="0.3">
      <c r="A275" s="77" t="s">
        <v>362</v>
      </c>
      <c r="B275" s="77" t="s">
        <v>363</v>
      </c>
      <c r="C275" s="78">
        <v>228</v>
      </c>
      <c r="D275" s="78">
        <v>0</v>
      </c>
      <c r="E275" s="78"/>
    </row>
    <row r="276" spans="1:5" x14ac:dyDescent="0.3">
      <c r="A276" s="77" t="s">
        <v>364</v>
      </c>
      <c r="B276" s="77" t="s">
        <v>365</v>
      </c>
      <c r="C276" s="78">
        <v>2100</v>
      </c>
      <c r="D276" s="78">
        <v>4500</v>
      </c>
      <c r="E276" s="78">
        <v>214.29</v>
      </c>
    </row>
    <row r="277" spans="1:5" x14ac:dyDescent="0.3">
      <c r="A277" s="77" t="s">
        <v>368</v>
      </c>
      <c r="B277" s="77" t="s">
        <v>369</v>
      </c>
      <c r="C277" s="78">
        <v>7350</v>
      </c>
      <c r="D277" s="78">
        <v>6181.85</v>
      </c>
      <c r="E277" s="78">
        <v>84.11</v>
      </c>
    </row>
    <row r="278" spans="1:5" x14ac:dyDescent="0.3">
      <c r="A278" s="77" t="s">
        <v>370</v>
      </c>
      <c r="B278" s="77" t="s">
        <v>371</v>
      </c>
      <c r="C278" s="78">
        <v>7350</v>
      </c>
      <c r="D278" s="78">
        <v>6181.85</v>
      </c>
      <c r="E278" s="78">
        <v>84.11</v>
      </c>
    </row>
    <row r="279" spans="1:5" x14ac:dyDescent="0.3">
      <c r="A279" s="77" t="s">
        <v>372</v>
      </c>
      <c r="B279" s="77" t="s">
        <v>373</v>
      </c>
      <c r="C279" s="78">
        <v>7350</v>
      </c>
      <c r="D279" s="78">
        <v>6181.85</v>
      </c>
      <c r="E279" s="78">
        <v>84.11</v>
      </c>
    </row>
    <row r="280" spans="1:5" x14ac:dyDescent="0.3">
      <c r="A280" s="77" t="s">
        <v>185</v>
      </c>
      <c r="B280" s="77" t="s">
        <v>186</v>
      </c>
      <c r="C280" s="78">
        <v>2628</v>
      </c>
      <c r="D280" s="78">
        <v>2045.97</v>
      </c>
      <c r="E280" s="78">
        <v>77.849999999999994</v>
      </c>
    </row>
    <row r="281" spans="1:5" x14ac:dyDescent="0.3">
      <c r="A281" s="77" t="s">
        <v>187</v>
      </c>
      <c r="B281" s="77" t="s">
        <v>188</v>
      </c>
      <c r="C281" s="78">
        <v>2628</v>
      </c>
      <c r="D281" s="78">
        <v>2045.97</v>
      </c>
      <c r="E281" s="78">
        <v>77.849999999999994</v>
      </c>
    </row>
    <row r="282" spans="1:5" x14ac:dyDescent="0.3">
      <c r="A282" s="77" t="s">
        <v>189</v>
      </c>
      <c r="B282" s="77" t="s">
        <v>190</v>
      </c>
      <c r="C282" s="78">
        <v>150</v>
      </c>
      <c r="D282" s="78">
        <v>210</v>
      </c>
      <c r="E282" s="78">
        <v>140</v>
      </c>
    </row>
    <row r="283" spans="1:5" x14ac:dyDescent="0.3">
      <c r="A283" s="77" t="s">
        <v>191</v>
      </c>
      <c r="B283" s="77" t="s">
        <v>192</v>
      </c>
      <c r="C283" s="78">
        <v>150</v>
      </c>
      <c r="D283" s="78">
        <v>210</v>
      </c>
      <c r="E283" s="78">
        <v>140</v>
      </c>
    </row>
    <row r="284" spans="1:5" x14ac:dyDescent="0.3">
      <c r="A284" s="77" t="s">
        <v>374</v>
      </c>
      <c r="B284" s="77" t="s">
        <v>375</v>
      </c>
      <c r="C284" s="78">
        <v>2478</v>
      </c>
      <c r="D284" s="78">
        <v>1835.97</v>
      </c>
      <c r="E284" s="78">
        <v>74.09</v>
      </c>
    </row>
    <row r="285" spans="1:5" x14ac:dyDescent="0.3">
      <c r="A285" s="77" t="s">
        <v>376</v>
      </c>
      <c r="B285" s="77" t="s">
        <v>377</v>
      </c>
      <c r="C285" s="78">
        <v>2478</v>
      </c>
      <c r="D285" s="78">
        <v>1835.97</v>
      </c>
      <c r="E285" s="78">
        <v>74.09</v>
      </c>
    </row>
    <row r="286" spans="1:5" x14ac:dyDescent="0.3">
      <c r="A286" s="77" t="s">
        <v>335</v>
      </c>
      <c r="B286" s="77" t="s">
        <v>336</v>
      </c>
      <c r="C286" s="78">
        <v>25398</v>
      </c>
      <c r="D286" s="78">
        <v>34358.050000000003</v>
      </c>
      <c r="E286" s="78">
        <v>135.28</v>
      </c>
    </row>
    <row r="287" spans="1:5" x14ac:dyDescent="0.3">
      <c r="A287" s="77" t="s">
        <v>460</v>
      </c>
      <c r="B287" s="77" t="s">
        <v>461</v>
      </c>
      <c r="C287" s="78">
        <v>25398</v>
      </c>
      <c r="D287" s="78">
        <v>34358.050000000003</v>
      </c>
      <c r="E287" s="78">
        <v>135.28</v>
      </c>
    </row>
    <row r="288" spans="1:5" x14ac:dyDescent="0.3">
      <c r="A288" s="77" t="s">
        <v>183</v>
      </c>
      <c r="B288" s="77" t="s">
        <v>184</v>
      </c>
      <c r="C288" s="78">
        <v>25398</v>
      </c>
      <c r="D288" s="78">
        <v>34358.050000000003</v>
      </c>
      <c r="E288" s="78">
        <v>135.28</v>
      </c>
    </row>
    <row r="289" spans="1:5" x14ac:dyDescent="0.3">
      <c r="A289" s="77" t="s">
        <v>339</v>
      </c>
      <c r="B289" s="77" t="s">
        <v>340</v>
      </c>
      <c r="C289" s="78">
        <v>25398</v>
      </c>
      <c r="D289" s="78">
        <v>34358.050000000003</v>
      </c>
      <c r="E289" s="78">
        <v>135.28</v>
      </c>
    </row>
    <row r="290" spans="1:5" x14ac:dyDescent="0.3">
      <c r="A290" s="77" t="s">
        <v>341</v>
      </c>
      <c r="B290" s="77" t="s">
        <v>342</v>
      </c>
      <c r="C290" s="78">
        <v>21798</v>
      </c>
      <c r="D290" s="78">
        <v>29491.86</v>
      </c>
      <c r="E290" s="78">
        <v>135.30000000000001</v>
      </c>
    </row>
    <row r="291" spans="1:5" x14ac:dyDescent="0.3">
      <c r="A291" s="77" t="s">
        <v>343</v>
      </c>
      <c r="B291" s="77" t="s">
        <v>344</v>
      </c>
      <c r="C291" s="78">
        <v>21798</v>
      </c>
      <c r="D291" s="78">
        <v>29491.86</v>
      </c>
      <c r="E291" s="78">
        <v>135.30000000000001</v>
      </c>
    </row>
    <row r="292" spans="1:5" x14ac:dyDescent="0.3">
      <c r="A292" s="77" t="s">
        <v>345</v>
      </c>
      <c r="B292" s="77" t="s">
        <v>346</v>
      </c>
      <c r="C292" s="78">
        <v>21798</v>
      </c>
      <c r="D292" s="78">
        <v>29491.86</v>
      </c>
      <c r="E292" s="78">
        <v>135.30000000000001</v>
      </c>
    </row>
    <row r="293" spans="1:5" x14ac:dyDescent="0.3">
      <c r="A293" s="77" t="s">
        <v>368</v>
      </c>
      <c r="B293" s="77" t="s">
        <v>369</v>
      </c>
      <c r="C293" s="78">
        <v>3600</v>
      </c>
      <c r="D293" s="78">
        <v>4866.1899999999996</v>
      </c>
      <c r="E293" s="78">
        <v>135.16999999999999</v>
      </c>
    </row>
    <row r="294" spans="1:5" x14ac:dyDescent="0.3">
      <c r="A294" s="77" t="s">
        <v>370</v>
      </c>
      <c r="B294" s="77" t="s">
        <v>371</v>
      </c>
      <c r="C294" s="78">
        <v>3600</v>
      </c>
      <c r="D294" s="78">
        <v>4866.1899999999996</v>
      </c>
      <c r="E294" s="78">
        <v>135.16999999999999</v>
      </c>
    </row>
    <row r="295" spans="1:5" x14ac:dyDescent="0.3">
      <c r="A295" s="77" t="s">
        <v>372</v>
      </c>
      <c r="B295" s="77" t="s">
        <v>373</v>
      </c>
      <c r="C295" s="78">
        <v>3600</v>
      </c>
      <c r="D295" s="78">
        <v>4866.1899999999996</v>
      </c>
      <c r="E295" s="78">
        <v>135.16999999999999</v>
      </c>
    </row>
    <row r="296" spans="1:5" x14ac:dyDescent="0.3">
      <c r="A296" s="77" t="s">
        <v>462</v>
      </c>
      <c r="B296" s="77" t="s">
        <v>463</v>
      </c>
      <c r="C296" s="78">
        <v>4850</v>
      </c>
      <c r="D296" s="78">
        <v>5928.66</v>
      </c>
      <c r="E296" s="78">
        <v>122.24</v>
      </c>
    </row>
    <row r="297" spans="1:5" x14ac:dyDescent="0.3">
      <c r="A297" s="77" t="s">
        <v>177</v>
      </c>
      <c r="B297" s="77" t="s">
        <v>178</v>
      </c>
      <c r="C297" s="78">
        <v>4850</v>
      </c>
      <c r="D297" s="78">
        <v>5928.66</v>
      </c>
      <c r="E297" s="78">
        <v>122.24</v>
      </c>
    </row>
    <row r="298" spans="1:5" x14ac:dyDescent="0.3">
      <c r="A298" s="77" t="s">
        <v>384</v>
      </c>
      <c r="B298" s="77" t="s">
        <v>385</v>
      </c>
      <c r="C298" s="78">
        <v>1350</v>
      </c>
      <c r="D298" s="78">
        <v>0</v>
      </c>
      <c r="E298" s="78"/>
    </row>
    <row r="299" spans="1:5" x14ac:dyDescent="0.3">
      <c r="A299" s="77" t="s">
        <v>386</v>
      </c>
      <c r="B299" s="77" t="s">
        <v>385</v>
      </c>
      <c r="C299" s="78">
        <v>1350</v>
      </c>
      <c r="D299" s="78">
        <v>0</v>
      </c>
      <c r="E299" s="78"/>
    </row>
    <row r="300" spans="1:5" x14ac:dyDescent="0.3">
      <c r="A300" s="77" t="s">
        <v>183</v>
      </c>
      <c r="B300" s="77" t="s">
        <v>184</v>
      </c>
      <c r="C300" s="78">
        <v>1350</v>
      </c>
      <c r="D300" s="78">
        <v>0</v>
      </c>
      <c r="E300" s="78"/>
    </row>
    <row r="301" spans="1:5" x14ac:dyDescent="0.3">
      <c r="A301" s="77" t="s">
        <v>185</v>
      </c>
      <c r="B301" s="77" t="s">
        <v>186</v>
      </c>
      <c r="C301" s="78">
        <v>1350</v>
      </c>
      <c r="D301" s="78">
        <v>0</v>
      </c>
      <c r="E301" s="78"/>
    </row>
    <row r="302" spans="1:5" x14ac:dyDescent="0.3">
      <c r="A302" s="77" t="s">
        <v>238</v>
      </c>
      <c r="B302" s="77" t="s">
        <v>239</v>
      </c>
      <c r="C302" s="78">
        <v>1350</v>
      </c>
      <c r="D302" s="78">
        <v>0</v>
      </c>
      <c r="E302" s="78"/>
    </row>
    <row r="303" spans="1:5" x14ac:dyDescent="0.3">
      <c r="A303" s="77" t="s">
        <v>274</v>
      </c>
      <c r="B303" s="77" t="s">
        <v>275</v>
      </c>
      <c r="C303" s="78">
        <v>1350</v>
      </c>
      <c r="D303" s="78">
        <v>0</v>
      </c>
      <c r="E303" s="78"/>
    </row>
    <row r="304" spans="1:5" x14ac:dyDescent="0.3">
      <c r="A304" s="77" t="s">
        <v>464</v>
      </c>
      <c r="B304" s="77" t="s">
        <v>465</v>
      </c>
      <c r="C304" s="78">
        <v>1350</v>
      </c>
      <c r="D304" s="78">
        <v>0</v>
      </c>
      <c r="E304" s="78"/>
    </row>
    <row r="305" spans="1:5" x14ac:dyDescent="0.3">
      <c r="A305" s="77" t="s">
        <v>417</v>
      </c>
      <c r="B305" s="77" t="s">
        <v>418</v>
      </c>
      <c r="C305" s="78">
        <v>3500</v>
      </c>
      <c r="D305" s="78">
        <v>5928.66</v>
      </c>
      <c r="E305" s="78">
        <v>169.39</v>
      </c>
    </row>
    <row r="306" spans="1:5" x14ac:dyDescent="0.3">
      <c r="A306" s="77" t="s">
        <v>419</v>
      </c>
      <c r="B306" s="77" t="s">
        <v>420</v>
      </c>
      <c r="C306" s="78">
        <v>3500</v>
      </c>
      <c r="D306" s="78">
        <v>5928.66</v>
      </c>
      <c r="E306" s="78">
        <v>169.39</v>
      </c>
    </row>
    <row r="307" spans="1:5" x14ac:dyDescent="0.3">
      <c r="A307" s="77" t="s">
        <v>183</v>
      </c>
      <c r="B307" s="77" t="s">
        <v>184</v>
      </c>
      <c r="C307" s="78">
        <v>3500</v>
      </c>
      <c r="D307" s="78">
        <v>5928.66</v>
      </c>
      <c r="E307" s="78">
        <v>169.39</v>
      </c>
    </row>
    <row r="308" spans="1:5" x14ac:dyDescent="0.3">
      <c r="A308" s="77" t="s">
        <v>185</v>
      </c>
      <c r="B308" s="77" t="s">
        <v>186</v>
      </c>
      <c r="C308" s="78">
        <v>3500</v>
      </c>
      <c r="D308" s="78">
        <v>5928.66</v>
      </c>
      <c r="E308" s="78">
        <v>169.39</v>
      </c>
    </row>
    <row r="309" spans="1:5" x14ac:dyDescent="0.3">
      <c r="A309" s="77" t="s">
        <v>238</v>
      </c>
      <c r="B309" s="77" t="s">
        <v>239</v>
      </c>
      <c r="C309" s="78">
        <v>3500</v>
      </c>
      <c r="D309" s="78">
        <v>5928.66</v>
      </c>
      <c r="E309" s="78">
        <v>169.39</v>
      </c>
    </row>
    <row r="310" spans="1:5" x14ac:dyDescent="0.3">
      <c r="A310" s="77" t="s">
        <v>274</v>
      </c>
      <c r="B310" s="77" t="s">
        <v>275</v>
      </c>
      <c r="C310" s="78">
        <v>3500</v>
      </c>
      <c r="D310" s="78">
        <v>5928.66</v>
      </c>
      <c r="E310" s="78">
        <v>169.39</v>
      </c>
    </row>
    <row r="311" spans="1:5" x14ac:dyDescent="0.3">
      <c r="A311" s="77" t="s">
        <v>464</v>
      </c>
      <c r="B311" s="77" t="s">
        <v>465</v>
      </c>
      <c r="C311" s="78">
        <v>3500</v>
      </c>
      <c r="D311" s="78">
        <v>5928.66</v>
      </c>
      <c r="E311" s="78">
        <v>169.39</v>
      </c>
    </row>
    <row r="312" spans="1:5" x14ac:dyDescent="0.3">
      <c r="A312" s="77" t="s">
        <v>466</v>
      </c>
      <c r="B312" s="77" t="s">
        <v>467</v>
      </c>
      <c r="C312" s="78">
        <v>10000</v>
      </c>
      <c r="D312" s="78">
        <v>0</v>
      </c>
      <c r="E312" s="78"/>
    </row>
    <row r="313" spans="1:5" x14ac:dyDescent="0.3">
      <c r="A313" s="77" t="s">
        <v>177</v>
      </c>
      <c r="B313" s="77" t="s">
        <v>178</v>
      </c>
      <c r="C313" s="78">
        <v>10000</v>
      </c>
      <c r="D313" s="78">
        <v>0</v>
      </c>
      <c r="E313" s="78"/>
    </row>
    <row r="314" spans="1:5" x14ac:dyDescent="0.3">
      <c r="A314" s="77" t="s">
        <v>417</v>
      </c>
      <c r="B314" s="77" t="s">
        <v>418</v>
      </c>
      <c r="C314" s="78">
        <v>10000</v>
      </c>
      <c r="D314" s="78">
        <v>0</v>
      </c>
      <c r="E314" s="78"/>
    </row>
    <row r="315" spans="1:5" x14ac:dyDescent="0.3">
      <c r="A315" s="77" t="s">
        <v>419</v>
      </c>
      <c r="B315" s="77" t="s">
        <v>420</v>
      </c>
      <c r="C315" s="78">
        <v>10000</v>
      </c>
      <c r="D315" s="78">
        <v>0</v>
      </c>
      <c r="E315" s="78"/>
    </row>
    <row r="316" spans="1:5" x14ac:dyDescent="0.3">
      <c r="A316" s="77" t="s">
        <v>403</v>
      </c>
      <c r="B316" s="77" t="s">
        <v>404</v>
      </c>
      <c r="C316" s="78">
        <v>10000</v>
      </c>
      <c r="D316" s="78">
        <v>0</v>
      </c>
      <c r="E316" s="78"/>
    </row>
    <row r="317" spans="1:5" x14ac:dyDescent="0.3">
      <c r="A317" s="77" t="s">
        <v>405</v>
      </c>
      <c r="B317" s="77" t="s">
        <v>406</v>
      </c>
      <c r="C317" s="78">
        <v>10000</v>
      </c>
      <c r="D317" s="78">
        <v>0</v>
      </c>
      <c r="E317" s="78"/>
    </row>
    <row r="318" spans="1:5" x14ac:dyDescent="0.3">
      <c r="A318" s="77" t="s">
        <v>468</v>
      </c>
      <c r="B318" s="77" t="s">
        <v>469</v>
      </c>
      <c r="C318" s="78">
        <v>10000</v>
      </c>
      <c r="D318" s="78">
        <v>0</v>
      </c>
      <c r="E318" s="78"/>
    </row>
    <row r="319" spans="1:5" x14ac:dyDescent="0.3">
      <c r="A319" s="77" t="s">
        <v>470</v>
      </c>
      <c r="B319" s="77" t="s">
        <v>471</v>
      </c>
      <c r="C319" s="78">
        <v>10000</v>
      </c>
      <c r="D319" s="78">
        <v>0</v>
      </c>
      <c r="E319" s="78"/>
    </row>
    <row r="320" spans="1:5" x14ac:dyDescent="0.3">
      <c r="A320" s="77" t="s">
        <v>472</v>
      </c>
      <c r="B320" s="77" t="s">
        <v>473</v>
      </c>
      <c r="C320" s="78">
        <v>10000</v>
      </c>
      <c r="D320" s="78">
        <v>0</v>
      </c>
      <c r="E320" s="78"/>
    </row>
    <row r="321" spans="1:5" x14ac:dyDescent="0.3">
      <c r="A321" s="77" t="s">
        <v>474</v>
      </c>
      <c r="B321" s="77" t="s">
        <v>475</v>
      </c>
      <c r="C321" s="78">
        <v>1550</v>
      </c>
      <c r="D321" s="78">
        <v>2618.27</v>
      </c>
      <c r="E321" s="78">
        <v>168.92</v>
      </c>
    </row>
    <row r="322" spans="1:5" x14ac:dyDescent="0.3">
      <c r="A322" s="77" t="s">
        <v>177</v>
      </c>
      <c r="B322" s="77" t="s">
        <v>178</v>
      </c>
      <c r="C322" s="78">
        <v>1550</v>
      </c>
      <c r="D322" s="78">
        <v>2618.27</v>
      </c>
      <c r="E322" s="78">
        <v>168.92</v>
      </c>
    </row>
    <row r="323" spans="1:5" x14ac:dyDescent="0.3">
      <c r="A323" s="77" t="s">
        <v>335</v>
      </c>
      <c r="B323" s="77" t="s">
        <v>336</v>
      </c>
      <c r="C323" s="78">
        <v>1550</v>
      </c>
      <c r="D323" s="78">
        <v>2618.27</v>
      </c>
      <c r="E323" s="78">
        <v>168.92</v>
      </c>
    </row>
    <row r="324" spans="1:5" x14ac:dyDescent="0.3">
      <c r="A324" s="77" t="s">
        <v>476</v>
      </c>
      <c r="B324" s="77" t="s">
        <v>477</v>
      </c>
      <c r="C324" s="78">
        <v>100</v>
      </c>
      <c r="D324" s="78">
        <v>124.69</v>
      </c>
      <c r="E324" s="78">
        <v>124.69</v>
      </c>
    </row>
    <row r="325" spans="1:5" x14ac:dyDescent="0.3">
      <c r="A325" s="77" t="s">
        <v>183</v>
      </c>
      <c r="B325" s="77" t="s">
        <v>184</v>
      </c>
      <c r="C325" s="78">
        <v>100</v>
      </c>
      <c r="D325" s="78">
        <v>124.69</v>
      </c>
      <c r="E325" s="78">
        <v>124.69</v>
      </c>
    </row>
    <row r="326" spans="1:5" x14ac:dyDescent="0.3">
      <c r="A326" s="77" t="s">
        <v>185</v>
      </c>
      <c r="B326" s="77" t="s">
        <v>186</v>
      </c>
      <c r="C326" s="78">
        <v>100</v>
      </c>
      <c r="D326" s="78">
        <v>124.69</v>
      </c>
      <c r="E326" s="78">
        <v>124.69</v>
      </c>
    </row>
    <row r="327" spans="1:5" x14ac:dyDescent="0.3">
      <c r="A327" s="77" t="s">
        <v>201</v>
      </c>
      <c r="B327" s="77" t="s">
        <v>202</v>
      </c>
      <c r="C327" s="78">
        <v>100</v>
      </c>
      <c r="D327" s="78">
        <v>124.69</v>
      </c>
      <c r="E327" s="78">
        <v>124.69</v>
      </c>
    </row>
    <row r="328" spans="1:5" x14ac:dyDescent="0.3">
      <c r="A328" s="77" t="s">
        <v>446</v>
      </c>
      <c r="B328" s="77" t="s">
        <v>447</v>
      </c>
      <c r="C328" s="78">
        <v>100</v>
      </c>
      <c r="D328" s="78">
        <v>124.69</v>
      </c>
      <c r="E328" s="78">
        <v>124.69</v>
      </c>
    </row>
    <row r="329" spans="1:5" x14ac:dyDescent="0.3">
      <c r="A329" s="77" t="s">
        <v>448</v>
      </c>
      <c r="B329" s="77" t="s">
        <v>449</v>
      </c>
      <c r="C329" s="78">
        <v>100</v>
      </c>
      <c r="D329" s="78">
        <v>124.69</v>
      </c>
      <c r="E329" s="78">
        <v>124.69</v>
      </c>
    </row>
    <row r="330" spans="1:5" x14ac:dyDescent="0.3">
      <c r="A330" s="77" t="s">
        <v>460</v>
      </c>
      <c r="B330" s="77" t="s">
        <v>461</v>
      </c>
      <c r="C330" s="78">
        <v>1450</v>
      </c>
      <c r="D330" s="78">
        <v>2493.58</v>
      </c>
      <c r="E330" s="78">
        <v>171.97</v>
      </c>
    </row>
    <row r="331" spans="1:5" x14ac:dyDescent="0.3">
      <c r="A331" s="77" t="s">
        <v>183</v>
      </c>
      <c r="B331" s="77" t="s">
        <v>184</v>
      </c>
      <c r="C331" s="78">
        <v>1450</v>
      </c>
      <c r="D331" s="78">
        <v>2493.58</v>
      </c>
      <c r="E331" s="78">
        <v>171.97</v>
      </c>
    </row>
    <row r="332" spans="1:5" x14ac:dyDescent="0.3">
      <c r="A332" s="77" t="s">
        <v>185</v>
      </c>
      <c r="B332" s="77" t="s">
        <v>186</v>
      </c>
      <c r="C332" s="78">
        <v>1450</v>
      </c>
      <c r="D332" s="78">
        <v>2493.58</v>
      </c>
      <c r="E332" s="78">
        <v>171.97</v>
      </c>
    </row>
    <row r="333" spans="1:5" x14ac:dyDescent="0.3">
      <c r="A333" s="77" t="s">
        <v>201</v>
      </c>
      <c r="B333" s="77" t="s">
        <v>202</v>
      </c>
      <c r="C333" s="78">
        <v>1450</v>
      </c>
      <c r="D333" s="78">
        <v>2493.58</v>
      </c>
      <c r="E333" s="78">
        <v>171.97</v>
      </c>
    </row>
    <row r="334" spans="1:5" x14ac:dyDescent="0.3">
      <c r="A334" s="77" t="s">
        <v>446</v>
      </c>
      <c r="B334" s="77" t="s">
        <v>447</v>
      </c>
      <c r="C334" s="78">
        <v>1450</v>
      </c>
      <c r="D334" s="78">
        <v>2493.58</v>
      </c>
      <c r="E334" s="78">
        <v>171.97</v>
      </c>
    </row>
    <row r="335" spans="1:5" x14ac:dyDescent="0.3">
      <c r="A335" s="77" t="s">
        <v>448</v>
      </c>
      <c r="B335" s="77" t="s">
        <v>449</v>
      </c>
      <c r="C335" s="78">
        <v>1450</v>
      </c>
      <c r="D335" s="78">
        <v>2493.58</v>
      </c>
      <c r="E335" s="78">
        <v>171.97</v>
      </c>
    </row>
    <row r="336" spans="1:5" x14ac:dyDescent="0.3">
      <c r="A336" s="77" t="s">
        <v>478</v>
      </c>
      <c r="B336" s="77" t="s">
        <v>479</v>
      </c>
      <c r="C336" s="78">
        <v>49998</v>
      </c>
      <c r="D336" s="78">
        <v>38071.879999999997</v>
      </c>
      <c r="E336" s="78">
        <v>76.150000000000006</v>
      </c>
    </row>
    <row r="337" spans="1:5" x14ac:dyDescent="0.3">
      <c r="A337" s="77" t="s">
        <v>177</v>
      </c>
      <c r="B337" s="77" t="s">
        <v>178</v>
      </c>
      <c r="C337" s="78">
        <v>49998</v>
      </c>
      <c r="D337" s="78">
        <v>38071.879999999997</v>
      </c>
      <c r="E337" s="78">
        <v>76.150000000000006</v>
      </c>
    </row>
    <row r="338" spans="1:5" x14ac:dyDescent="0.3">
      <c r="A338" s="77" t="s">
        <v>417</v>
      </c>
      <c r="B338" s="77" t="s">
        <v>418</v>
      </c>
      <c r="C338" s="78">
        <v>49998</v>
      </c>
      <c r="D338" s="78">
        <v>38071.879999999997</v>
      </c>
      <c r="E338" s="78">
        <v>76.150000000000006</v>
      </c>
    </row>
    <row r="339" spans="1:5" x14ac:dyDescent="0.3">
      <c r="A339" s="77" t="s">
        <v>419</v>
      </c>
      <c r="B339" s="77" t="s">
        <v>420</v>
      </c>
      <c r="C339" s="78">
        <v>49998</v>
      </c>
      <c r="D339" s="78">
        <v>38071.879999999997</v>
      </c>
      <c r="E339" s="78">
        <v>76.150000000000006</v>
      </c>
    </row>
    <row r="340" spans="1:5" x14ac:dyDescent="0.3">
      <c r="A340" s="77" t="s">
        <v>183</v>
      </c>
      <c r="B340" s="77" t="s">
        <v>184</v>
      </c>
      <c r="C340" s="78">
        <v>49998</v>
      </c>
      <c r="D340" s="78">
        <v>38071.879999999997</v>
      </c>
      <c r="E340" s="78">
        <v>76.150000000000006</v>
      </c>
    </row>
    <row r="341" spans="1:5" x14ac:dyDescent="0.3">
      <c r="A341" s="77" t="s">
        <v>185</v>
      </c>
      <c r="B341" s="77" t="s">
        <v>186</v>
      </c>
      <c r="C341" s="78">
        <v>49998</v>
      </c>
      <c r="D341" s="78">
        <v>38071.879999999997</v>
      </c>
      <c r="E341" s="78">
        <v>76.150000000000006</v>
      </c>
    </row>
    <row r="342" spans="1:5" x14ac:dyDescent="0.3">
      <c r="A342" s="77" t="s">
        <v>201</v>
      </c>
      <c r="B342" s="77" t="s">
        <v>202</v>
      </c>
      <c r="C342" s="78">
        <v>49998</v>
      </c>
      <c r="D342" s="78">
        <v>38071.879999999997</v>
      </c>
      <c r="E342" s="78">
        <v>76.150000000000006</v>
      </c>
    </row>
    <row r="343" spans="1:5" x14ac:dyDescent="0.3">
      <c r="A343" s="77" t="s">
        <v>446</v>
      </c>
      <c r="B343" s="77" t="s">
        <v>447</v>
      </c>
      <c r="C343" s="78">
        <v>49998</v>
      </c>
      <c r="D343" s="78">
        <v>38071.879999999997</v>
      </c>
      <c r="E343" s="78">
        <v>76.150000000000006</v>
      </c>
    </row>
    <row r="344" spans="1:5" x14ac:dyDescent="0.3">
      <c r="A344" s="77" t="s">
        <v>448</v>
      </c>
      <c r="B344" s="77" t="s">
        <v>449</v>
      </c>
      <c r="C344" s="78">
        <v>49998</v>
      </c>
      <c r="D344" s="78">
        <v>38071.879999999997</v>
      </c>
      <c r="E344" s="78">
        <v>76.150000000000006</v>
      </c>
    </row>
    <row r="345" spans="1:5" x14ac:dyDescent="0.3">
      <c r="A345" s="77" t="s">
        <v>480</v>
      </c>
      <c r="B345" s="77" t="s">
        <v>481</v>
      </c>
      <c r="C345" s="78">
        <v>19002</v>
      </c>
      <c r="D345" s="78">
        <v>4405</v>
      </c>
      <c r="E345" s="78">
        <v>23.18</v>
      </c>
    </row>
    <row r="346" spans="1:5" x14ac:dyDescent="0.3">
      <c r="A346" s="77" t="s">
        <v>482</v>
      </c>
      <c r="B346" s="77" t="s">
        <v>483</v>
      </c>
      <c r="C346" s="78">
        <v>19002</v>
      </c>
      <c r="D346" s="78">
        <v>4405</v>
      </c>
      <c r="E346" s="78">
        <v>23.18</v>
      </c>
    </row>
    <row r="347" spans="1:5" x14ac:dyDescent="0.3">
      <c r="A347" s="77" t="s">
        <v>177</v>
      </c>
      <c r="B347" s="77" t="s">
        <v>178</v>
      </c>
      <c r="C347" s="78">
        <v>19002</v>
      </c>
      <c r="D347" s="78">
        <v>4405</v>
      </c>
      <c r="E347" s="78">
        <v>23.18</v>
      </c>
    </row>
    <row r="348" spans="1:5" x14ac:dyDescent="0.3">
      <c r="A348" s="77" t="s">
        <v>179</v>
      </c>
      <c r="B348" s="77" t="s">
        <v>180</v>
      </c>
      <c r="C348" s="78">
        <v>19002</v>
      </c>
      <c r="D348" s="78">
        <v>4405</v>
      </c>
      <c r="E348" s="78">
        <v>23.18</v>
      </c>
    </row>
    <row r="349" spans="1:5" x14ac:dyDescent="0.3">
      <c r="A349" s="77" t="s">
        <v>181</v>
      </c>
      <c r="B349" s="77" t="s">
        <v>182</v>
      </c>
      <c r="C349" s="78">
        <v>19002</v>
      </c>
      <c r="D349" s="78">
        <v>4405</v>
      </c>
      <c r="E349" s="78">
        <v>23.18</v>
      </c>
    </row>
    <row r="350" spans="1:5" x14ac:dyDescent="0.3">
      <c r="A350" s="77" t="s">
        <v>403</v>
      </c>
      <c r="B350" s="77" t="s">
        <v>404</v>
      </c>
      <c r="C350" s="78">
        <v>19002</v>
      </c>
      <c r="D350" s="78">
        <v>4405</v>
      </c>
      <c r="E350" s="78">
        <v>23.18</v>
      </c>
    </row>
    <row r="351" spans="1:5" x14ac:dyDescent="0.3">
      <c r="A351" s="77" t="s">
        <v>405</v>
      </c>
      <c r="B351" s="77" t="s">
        <v>406</v>
      </c>
      <c r="C351" s="78">
        <v>19002</v>
      </c>
      <c r="D351" s="78">
        <v>4405</v>
      </c>
      <c r="E351" s="78">
        <v>23.18</v>
      </c>
    </row>
    <row r="352" spans="1:5" x14ac:dyDescent="0.3">
      <c r="A352" s="77" t="s">
        <v>407</v>
      </c>
      <c r="B352" s="77" t="s">
        <v>408</v>
      </c>
      <c r="C352" s="78">
        <v>17502</v>
      </c>
      <c r="D352" s="78">
        <v>4405</v>
      </c>
      <c r="E352" s="78">
        <v>25.17</v>
      </c>
    </row>
    <row r="353" spans="1:5" x14ac:dyDescent="0.3">
      <c r="A353" s="77" t="s">
        <v>409</v>
      </c>
      <c r="B353" s="77" t="s">
        <v>410</v>
      </c>
      <c r="C353" s="78">
        <v>4500</v>
      </c>
      <c r="D353" s="78">
        <v>4405</v>
      </c>
      <c r="E353" s="78">
        <v>97.89</v>
      </c>
    </row>
    <row r="354" spans="1:5" x14ac:dyDescent="0.3">
      <c r="A354" s="77" t="s">
        <v>411</v>
      </c>
      <c r="B354" s="77" t="s">
        <v>412</v>
      </c>
      <c r="C354" s="78">
        <v>1752</v>
      </c>
      <c r="D354" s="78">
        <v>4405</v>
      </c>
      <c r="E354" s="78">
        <v>251.43</v>
      </c>
    </row>
    <row r="355" spans="1:5" x14ac:dyDescent="0.3">
      <c r="A355" s="77" t="s">
        <v>484</v>
      </c>
      <c r="B355" s="77" t="s">
        <v>485</v>
      </c>
      <c r="C355" s="78">
        <v>2748</v>
      </c>
      <c r="D355" s="78">
        <v>0</v>
      </c>
      <c r="E355" s="78"/>
    </row>
    <row r="356" spans="1:5" x14ac:dyDescent="0.3">
      <c r="A356" s="77" t="s">
        <v>413</v>
      </c>
      <c r="B356" s="77" t="s">
        <v>414</v>
      </c>
      <c r="C356" s="78">
        <v>12228</v>
      </c>
      <c r="D356" s="78">
        <v>0</v>
      </c>
      <c r="E356" s="78"/>
    </row>
    <row r="357" spans="1:5" x14ac:dyDescent="0.3">
      <c r="A357" s="77" t="s">
        <v>415</v>
      </c>
      <c r="B357" s="77" t="s">
        <v>416</v>
      </c>
      <c r="C357" s="78">
        <v>12228</v>
      </c>
      <c r="D357" s="78">
        <v>0</v>
      </c>
      <c r="E357" s="78"/>
    </row>
    <row r="358" spans="1:5" x14ac:dyDescent="0.3">
      <c r="A358" s="77" t="s">
        <v>486</v>
      </c>
      <c r="B358" s="77" t="s">
        <v>487</v>
      </c>
      <c r="C358" s="78">
        <v>774</v>
      </c>
      <c r="D358" s="78">
        <v>0</v>
      </c>
      <c r="E358" s="78"/>
    </row>
    <row r="359" spans="1:5" x14ac:dyDescent="0.3">
      <c r="A359" s="77" t="s">
        <v>488</v>
      </c>
      <c r="B359" s="77" t="s">
        <v>489</v>
      </c>
      <c r="C359" s="78">
        <v>774</v>
      </c>
      <c r="D359" s="78">
        <v>0</v>
      </c>
      <c r="E359" s="78"/>
    </row>
    <row r="360" spans="1:5" x14ac:dyDescent="0.3">
      <c r="A360" s="77" t="s">
        <v>468</v>
      </c>
      <c r="B360" s="77" t="s">
        <v>469</v>
      </c>
      <c r="C360" s="78">
        <v>1500</v>
      </c>
      <c r="D360" s="78">
        <v>0</v>
      </c>
      <c r="E360" s="78"/>
    </row>
    <row r="361" spans="1:5" x14ac:dyDescent="0.3">
      <c r="A361" s="77" t="s">
        <v>470</v>
      </c>
      <c r="B361" s="77" t="s">
        <v>471</v>
      </c>
      <c r="C361" s="78">
        <v>1500</v>
      </c>
      <c r="D361" s="78">
        <v>0</v>
      </c>
      <c r="E361" s="78"/>
    </row>
    <row r="362" spans="1:5" x14ac:dyDescent="0.3">
      <c r="A362" s="77" t="s">
        <v>472</v>
      </c>
      <c r="B362" s="77" t="s">
        <v>473</v>
      </c>
      <c r="C362" s="78">
        <v>1500</v>
      </c>
      <c r="D362" s="78">
        <v>0</v>
      </c>
      <c r="E362" s="78"/>
    </row>
    <row r="363" spans="1:5" x14ac:dyDescent="0.3">
      <c r="A363" s="77" t="s">
        <v>490</v>
      </c>
      <c r="B363" s="77" t="s">
        <v>491</v>
      </c>
      <c r="C363" s="78">
        <v>64122</v>
      </c>
      <c r="D363" s="78">
        <v>62089.31</v>
      </c>
      <c r="E363" s="78">
        <v>96.83</v>
      </c>
    </row>
    <row r="364" spans="1:5" x14ac:dyDescent="0.3">
      <c r="A364" s="77" t="s">
        <v>492</v>
      </c>
      <c r="B364" s="77" t="s">
        <v>493</v>
      </c>
      <c r="C364" s="78">
        <v>64122</v>
      </c>
      <c r="D364" s="78">
        <v>62089.31</v>
      </c>
      <c r="E364" s="78">
        <v>96.83</v>
      </c>
    </row>
    <row r="365" spans="1:5" x14ac:dyDescent="0.3">
      <c r="A365" s="77" t="s">
        <v>494</v>
      </c>
      <c r="B365" s="77" t="s">
        <v>495</v>
      </c>
      <c r="C365" s="78">
        <v>64122</v>
      </c>
      <c r="D365" s="78">
        <v>62089.31</v>
      </c>
      <c r="E365" s="78">
        <v>96.83</v>
      </c>
    </row>
    <row r="366" spans="1:5" x14ac:dyDescent="0.3">
      <c r="A366" s="77" t="s">
        <v>384</v>
      </c>
      <c r="B366" s="77" t="s">
        <v>385</v>
      </c>
      <c r="C366" s="78">
        <v>61872</v>
      </c>
      <c r="D366" s="78">
        <v>61043.25</v>
      </c>
      <c r="E366" s="78">
        <v>98.66</v>
      </c>
    </row>
    <row r="367" spans="1:5" x14ac:dyDescent="0.3">
      <c r="A367" s="77" t="s">
        <v>386</v>
      </c>
      <c r="B367" s="77" t="s">
        <v>385</v>
      </c>
      <c r="C367" s="78">
        <v>61872</v>
      </c>
      <c r="D367" s="78">
        <v>61043.25</v>
      </c>
      <c r="E367" s="78">
        <v>98.66</v>
      </c>
    </row>
    <row r="368" spans="1:5" x14ac:dyDescent="0.3">
      <c r="A368" s="77" t="s">
        <v>183</v>
      </c>
      <c r="B368" s="77" t="s">
        <v>184</v>
      </c>
      <c r="C368" s="78">
        <v>61872</v>
      </c>
      <c r="D368" s="78">
        <v>61043.25</v>
      </c>
      <c r="E368" s="78">
        <v>98.66</v>
      </c>
    </row>
    <row r="369" spans="1:5" x14ac:dyDescent="0.3">
      <c r="A369" s="77" t="s">
        <v>339</v>
      </c>
      <c r="B369" s="77" t="s">
        <v>340</v>
      </c>
      <c r="C369" s="78">
        <v>59372</v>
      </c>
      <c r="D369" s="78">
        <v>58041.68</v>
      </c>
      <c r="E369" s="78">
        <v>97.76</v>
      </c>
    </row>
    <row r="370" spans="1:5" x14ac:dyDescent="0.3">
      <c r="A370" s="77" t="s">
        <v>341</v>
      </c>
      <c r="B370" s="77" t="s">
        <v>342</v>
      </c>
      <c r="C370" s="78">
        <v>48696</v>
      </c>
      <c r="D370" s="78">
        <v>48840.4</v>
      </c>
      <c r="E370" s="78">
        <v>100.3</v>
      </c>
    </row>
    <row r="371" spans="1:5" x14ac:dyDescent="0.3">
      <c r="A371" s="77" t="s">
        <v>343</v>
      </c>
      <c r="B371" s="77" t="s">
        <v>344</v>
      </c>
      <c r="C371" s="78">
        <v>48198</v>
      </c>
      <c r="D371" s="78">
        <v>48195</v>
      </c>
      <c r="E371" s="78">
        <v>99.99</v>
      </c>
    </row>
    <row r="372" spans="1:5" x14ac:dyDescent="0.3">
      <c r="A372" s="77" t="s">
        <v>345</v>
      </c>
      <c r="B372" s="77" t="s">
        <v>346</v>
      </c>
      <c r="C372" s="78">
        <v>48198</v>
      </c>
      <c r="D372" s="78">
        <v>48195</v>
      </c>
      <c r="E372" s="78">
        <v>99.99</v>
      </c>
    </row>
    <row r="373" spans="1:5" x14ac:dyDescent="0.3">
      <c r="A373" s="77" t="s">
        <v>350</v>
      </c>
      <c r="B373" s="77" t="s">
        <v>351</v>
      </c>
      <c r="C373" s="78">
        <v>498</v>
      </c>
      <c r="D373" s="78">
        <v>645.4</v>
      </c>
      <c r="E373" s="78">
        <v>129.6</v>
      </c>
    </row>
    <row r="374" spans="1:5" x14ac:dyDescent="0.3">
      <c r="A374" s="77" t="s">
        <v>352</v>
      </c>
      <c r="B374" s="77" t="s">
        <v>351</v>
      </c>
      <c r="C374" s="78">
        <v>498</v>
      </c>
      <c r="D374" s="78">
        <v>645.4</v>
      </c>
      <c r="E374" s="78">
        <v>129.6</v>
      </c>
    </row>
    <row r="375" spans="1:5" x14ac:dyDescent="0.3">
      <c r="A375" s="77" t="s">
        <v>353</v>
      </c>
      <c r="B375" s="77" t="s">
        <v>354</v>
      </c>
      <c r="C375" s="78">
        <v>2576</v>
      </c>
      <c r="D375" s="78">
        <v>2511.13</v>
      </c>
      <c r="E375" s="78">
        <v>97.48</v>
      </c>
    </row>
    <row r="376" spans="1:5" x14ac:dyDescent="0.3">
      <c r="A376" s="77" t="s">
        <v>355</v>
      </c>
      <c r="B376" s="77" t="s">
        <v>354</v>
      </c>
      <c r="C376" s="78">
        <v>2576</v>
      </c>
      <c r="D376" s="78">
        <v>2511.13</v>
      </c>
      <c r="E376" s="78">
        <v>97.48</v>
      </c>
    </row>
    <row r="377" spans="1:5" x14ac:dyDescent="0.3">
      <c r="A377" s="77" t="s">
        <v>356</v>
      </c>
      <c r="B377" s="77" t="s">
        <v>357</v>
      </c>
      <c r="C377" s="78">
        <v>1250</v>
      </c>
      <c r="D377" s="78">
        <v>1011.13</v>
      </c>
      <c r="E377" s="78">
        <v>80.89</v>
      </c>
    </row>
    <row r="378" spans="1:5" x14ac:dyDescent="0.3">
      <c r="A378" s="77" t="s">
        <v>358</v>
      </c>
      <c r="B378" s="77" t="s">
        <v>359</v>
      </c>
      <c r="C378" s="78">
        <v>350</v>
      </c>
      <c r="D378" s="78">
        <v>0</v>
      </c>
      <c r="E378" s="78"/>
    </row>
    <row r="379" spans="1:5" x14ac:dyDescent="0.3">
      <c r="A379" s="77" t="s">
        <v>362</v>
      </c>
      <c r="B379" s="77" t="s">
        <v>363</v>
      </c>
      <c r="C379" s="78">
        <v>226</v>
      </c>
      <c r="D379" s="78">
        <v>0</v>
      </c>
      <c r="E379" s="78"/>
    </row>
    <row r="380" spans="1:5" x14ac:dyDescent="0.3">
      <c r="A380" s="77" t="s">
        <v>364</v>
      </c>
      <c r="B380" s="77" t="s">
        <v>365</v>
      </c>
      <c r="C380" s="78">
        <v>750</v>
      </c>
      <c r="D380" s="78">
        <v>1500</v>
      </c>
      <c r="E380" s="78">
        <v>200</v>
      </c>
    </row>
    <row r="381" spans="1:5" x14ac:dyDescent="0.3">
      <c r="A381" s="77" t="s">
        <v>368</v>
      </c>
      <c r="B381" s="77" t="s">
        <v>369</v>
      </c>
      <c r="C381" s="78">
        <v>8100</v>
      </c>
      <c r="D381" s="78">
        <v>6690.15</v>
      </c>
      <c r="E381" s="78">
        <v>82.59</v>
      </c>
    </row>
    <row r="382" spans="1:5" x14ac:dyDescent="0.3">
      <c r="A382" s="77" t="s">
        <v>370</v>
      </c>
      <c r="B382" s="77" t="s">
        <v>371</v>
      </c>
      <c r="C382" s="78">
        <v>8100</v>
      </c>
      <c r="D382" s="78">
        <v>6690.15</v>
      </c>
      <c r="E382" s="78">
        <v>82.59</v>
      </c>
    </row>
    <row r="383" spans="1:5" x14ac:dyDescent="0.3">
      <c r="A383" s="77" t="s">
        <v>372</v>
      </c>
      <c r="B383" s="77" t="s">
        <v>373</v>
      </c>
      <c r="C383" s="78">
        <v>8100</v>
      </c>
      <c r="D383" s="78">
        <v>6690.15</v>
      </c>
      <c r="E383" s="78">
        <v>82.59</v>
      </c>
    </row>
    <row r="384" spans="1:5" x14ac:dyDescent="0.3">
      <c r="A384" s="77" t="s">
        <v>185</v>
      </c>
      <c r="B384" s="77" t="s">
        <v>186</v>
      </c>
      <c r="C384" s="78">
        <v>2500</v>
      </c>
      <c r="D384" s="78">
        <v>3001.57</v>
      </c>
      <c r="E384" s="78">
        <v>120.06</v>
      </c>
    </row>
    <row r="385" spans="1:5" x14ac:dyDescent="0.3">
      <c r="A385" s="77" t="s">
        <v>187</v>
      </c>
      <c r="B385" s="77" t="s">
        <v>188</v>
      </c>
      <c r="C385" s="78">
        <v>700</v>
      </c>
      <c r="D385" s="78">
        <v>636.08000000000004</v>
      </c>
      <c r="E385" s="78">
        <v>90.87</v>
      </c>
    </row>
    <row r="386" spans="1:5" x14ac:dyDescent="0.3">
      <c r="A386" s="77" t="s">
        <v>374</v>
      </c>
      <c r="B386" s="77" t="s">
        <v>375</v>
      </c>
      <c r="C386" s="78">
        <v>700</v>
      </c>
      <c r="D386" s="78">
        <v>636.08000000000004</v>
      </c>
      <c r="E386" s="78">
        <v>90.87</v>
      </c>
    </row>
    <row r="387" spans="1:5" x14ac:dyDescent="0.3">
      <c r="A387" s="77" t="s">
        <v>376</v>
      </c>
      <c r="B387" s="77" t="s">
        <v>377</v>
      </c>
      <c r="C387" s="78">
        <v>700</v>
      </c>
      <c r="D387" s="78">
        <v>636.08000000000004</v>
      </c>
      <c r="E387" s="78">
        <v>90.87</v>
      </c>
    </row>
    <row r="388" spans="1:5" x14ac:dyDescent="0.3">
      <c r="A388" s="77" t="s">
        <v>201</v>
      </c>
      <c r="B388" s="77" t="s">
        <v>202</v>
      </c>
      <c r="C388" s="78">
        <v>1800</v>
      </c>
      <c r="D388" s="78">
        <v>2365.4899999999998</v>
      </c>
      <c r="E388" s="78">
        <v>131.41999999999999</v>
      </c>
    </row>
    <row r="389" spans="1:5" x14ac:dyDescent="0.3">
      <c r="A389" s="77" t="s">
        <v>446</v>
      </c>
      <c r="B389" s="77" t="s">
        <v>447</v>
      </c>
      <c r="C389" s="78">
        <v>1800</v>
      </c>
      <c r="D389" s="78">
        <v>2365.4899999999998</v>
      </c>
      <c r="E389" s="78">
        <v>131.41999999999999</v>
      </c>
    </row>
    <row r="390" spans="1:5" x14ac:dyDescent="0.3">
      <c r="A390" s="77" t="s">
        <v>448</v>
      </c>
      <c r="B390" s="77" t="s">
        <v>449</v>
      </c>
      <c r="C390" s="78">
        <v>1800</v>
      </c>
      <c r="D390" s="78">
        <v>2365.4899999999998</v>
      </c>
      <c r="E390" s="78">
        <v>131.41999999999999</v>
      </c>
    </row>
    <row r="391" spans="1:5" x14ac:dyDescent="0.3">
      <c r="A391" s="77" t="s">
        <v>417</v>
      </c>
      <c r="B391" s="77" t="s">
        <v>418</v>
      </c>
      <c r="C391" s="78">
        <v>2250</v>
      </c>
      <c r="D391" s="78">
        <v>1046.06</v>
      </c>
      <c r="E391" s="78">
        <v>46.49</v>
      </c>
    </row>
    <row r="392" spans="1:5" x14ac:dyDescent="0.3">
      <c r="A392" s="77" t="s">
        <v>419</v>
      </c>
      <c r="B392" s="77" t="s">
        <v>420</v>
      </c>
      <c r="C392" s="78">
        <v>2250</v>
      </c>
      <c r="D392" s="78">
        <v>1046.06</v>
      </c>
      <c r="E392" s="78">
        <v>46.49</v>
      </c>
    </row>
    <row r="393" spans="1:5" x14ac:dyDescent="0.3">
      <c r="A393" s="77" t="s">
        <v>183</v>
      </c>
      <c r="B393" s="77" t="s">
        <v>184</v>
      </c>
      <c r="C393" s="78">
        <v>1650</v>
      </c>
      <c r="D393" s="78">
        <v>1046.06</v>
      </c>
      <c r="E393" s="78">
        <v>63.4</v>
      </c>
    </row>
    <row r="394" spans="1:5" x14ac:dyDescent="0.3">
      <c r="A394" s="77" t="s">
        <v>185</v>
      </c>
      <c r="B394" s="77" t="s">
        <v>186</v>
      </c>
      <c r="C394" s="78">
        <v>1650</v>
      </c>
      <c r="D394" s="78">
        <v>1046.06</v>
      </c>
      <c r="E394" s="78">
        <v>63.4</v>
      </c>
    </row>
    <row r="395" spans="1:5" x14ac:dyDescent="0.3">
      <c r="A395" s="77" t="s">
        <v>187</v>
      </c>
      <c r="B395" s="77" t="s">
        <v>188</v>
      </c>
      <c r="C395" s="78">
        <v>220</v>
      </c>
      <c r="D395" s="78">
        <v>0</v>
      </c>
      <c r="E395" s="78"/>
    </row>
    <row r="396" spans="1:5" x14ac:dyDescent="0.3">
      <c r="A396" s="77" t="s">
        <v>197</v>
      </c>
      <c r="B396" s="77" t="s">
        <v>198</v>
      </c>
      <c r="C396" s="78">
        <v>220</v>
      </c>
      <c r="D396" s="78">
        <v>0</v>
      </c>
      <c r="E396" s="78"/>
    </row>
    <row r="397" spans="1:5" x14ac:dyDescent="0.3">
      <c r="A397" s="77" t="s">
        <v>199</v>
      </c>
      <c r="B397" s="77" t="s">
        <v>200</v>
      </c>
      <c r="C397" s="78">
        <v>220</v>
      </c>
      <c r="D397" s="78">
        <v>0</v>
      </c>
      <c r="E397" s="78"/>
    </row>
    <row r="398" spans="1:5" x14ac:dyDescent="0.3">
      <c r="A398" s="77" t="s">
        <v>201</v>
      </c>
      <c r="B398" s="77" t="s">
        <v>202</v>
      </c>
      <c r="C398" s="78">
        <v>1430</v>
      </c>
      <c r="D398" s="78">
        <v>1046.06</v>
      </c>
      <c r="E398" s="78">
        <v>73.150000000000006</v>
      </c>
    </row>
    <row r="399" spans="1:5" x14ac:dyDescent="0.3">
      <c r="A399" s="77" t="s">
        <v>203</v>
      </c>
      <c r="B399" s="77" t="s">
        <v>204</v>
      </c>
      <c r="C399" s="78">
        <v>1430</v>
      </c>
      <c r="D399" s="78">
        <v>1046.06</v>
      </c>
      <c r="E399" s="78">
        <v>73.150000000000006</v>
      </c>
    </row>
    <row r="400" spans="1:5" x14ac:dyDescent="0.3">
      <c r="A400" s="77" t="s">
        <v>209</v>
      </c>
      <c r="B400" s="77" t="s">
        <v>210</v>
      </c>
      <c r="C400" s="78">
        <v>180</v>
      </c>
      <c r="D400" s="78">
        <v>0</v>
      </c>
      <c r="E400" s="78"/>
    </row>
    <row r="401" spans="1:5" x14ac:dyDescent="0.3">
      <c r="A401" s="77" t="s">
        <v>213</v>
      </c>
      <c r="B401" s="77" t="s">
        <v>214</v>
      </c>
      <c r="C401" s="78">
        <v>1250</v>
      </c>
      <c r="D401" s="78">
        <v>1046.06</v>
      </c>
      <c r="E401" s="78">
        <v>83.68</v>
      </c>
    </row>
    <row r="402" spans="1:5" x14ac:dyDescent="0.3">
      <c r="A402" s="77" t="s">
        <v>403</v>
      </c>
      <c r="B402" s="77" t="s">
        <v>404</v>
      </c>
      <c r="C402" s="78">
        <v>600</v>
      </c>
      <c r="D402" s="78">
        <v>0</v>
      </c>
      <c r="E402" s="78"/>
    </row>
    <row r="403" spans="1:5" x14ac:dyDescent="0.3">
      <c r="A403" s="77" t="s">
        <v>405</v>
      </c>
      <c r="B403" s="77" t="s">
        <v>406</v>
      </c>
      <c r="C403" s="78">
        <v>600</v>
      </c>
      <c r="D403" s="78">
        <v>0</v>
      </c>
      <c r="E403" s="78"/>
    </row>
    <row r="404" spans="1:5" x14ac:dyDescent="0.3">
      <c r="A404" s="77" t="s">
        <v>407</v>
      </c>
      <c r="B404" s="77" t="s">
        <v>408</v>
      </c>
      <c r="C404" s="78">
        <v>600</v>
      </c>
      <c r="D404" s="78">
        <v>0</v>
      </c>
      <c r="E404" s="78"/>
    </row>
    <row r="405" spans="1:5" x14ac:dyDescent="0.3">
      <c r="A405" s="77" t="s">
        <v>409</v>
      </c>
      <c r="B405" s="77" t="s">
        <v>410</v>
      </c>
      <c r="C405" s="78">
        <v>350</v>
      </c>
      <c r="D405" s="78">
        <v>0</v>
      </c>
      <c r="E405" s="78"/>
    </row>
    <row r="406" spans="1:5" x14ac:dyDescent="0.3">
      <c r="A406" s="77" t="s">
        <v>411</v>
      </c>
      <c r="B406" s="77" t="s">
        <v>412</v>
      </c>
      <c r="C406" s="78">
        <v>350</v>
      </c>
      <c r="D406" s="78">
        <v>0</v>
      </c>
      <c r="E406" s="78"/>
    </row>
    <row r="407" spans="1:5" x14ac:dyDescent="0.3">
      <c r="A407" s="77" t="s">
        <v>486</v>
      </c>
      <c r="B407" s="77" t="s">
        <v>487</v>
      </c>
      <c r="C407" s="78">
        <v>250</v>
      </c>
      <c r="D407" s="78">
        <v>0</v>
      </c>
      <c r="E407" s="78"/>
    </row>
    <row r="408" spans="1:5" x14ac:dyDescent="0.3">
      <c r="A408" s="77" t="s">
        <v>488</v>
      </c>
      <c r="B408" s="77" t="s">
        <v>489</v>
      </c>
      <c r="C408" s="78">
        <v>250</v>
      </c>
      <c r="D408" s="78">
        <v>0</v>
      </c>
      <c r="E408" s="78"/>
    </row>
    <row r="409" spans="1:5" x14ac:dyDescent="0.3">
      <c r="A409" s="75"/>
      <c r="B409" s="75"/>
      <c r="C409" s="75"/>
      <c r="D409" s="75"/>
      <c r="E409" s="75"/>
    </row>
  </sheetData>
  <autoFilter ref="C1:E408" xr:uid="{4C417CC8-F917-4D20-9877-75A6CDC73ED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 </vt:lpstr>
      <vt:lpstr>Prihodi i rashodi izvorima</vt:lpstr>
      <vt:lpstr>Rashodi prema funkcijskoj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2025-07-11T12:55:29Z</cp:lastPrinted>
  <dcterms:created xsi:type="dcterms:W3CDTF">2022-08-12T12:51:27Z</dcterms:created>
  <dcterms:modified xsi:type="dcterms:W3CDTF">2025-07-14T13:19:05Z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