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Korisnik\Documents\BOŽANA\FINANCIJSKI PLAN\FP-2026\"/>
    </mc:Choice>
  </mc:AlternateContent>
  <xr:revisionPtr revIDLastSave="0" documentId="13_ncr:1_{9B1E08D3-E557-4D02-B174-C5D1879D8B3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Uvod" sheetId="12" r:id="rId1"/>
    <sheet name="SAŽETAK" sheetId="10" r:id="rId2"/>
    <sheet name=" Račun prihoda i rashoda" sheetId="3" r:id="rId3"/>
    <sheet name="Prihodi i rashodi po izvorima" sheetId="8" r:id="rId4"/>
    <sheet name="Rashodi prema funkcijskoj kl" sheetId="5" r:id="rId5"/>
    <sheet name="POSEBNI DIO 1" sheetId="15" r:id="rId6"/>
    <sheet name="Račun financiranja po izvorima" sheetId="9" r:id="rId7"/>
  </sheets>
  <definedNames>
    <definedName name="_xlnm._FilterDatabase" localSheetId="5" hidden="1">'POSEBNI DIO 1'!$A$4:$F$187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8" l="1"/>
  <c r="C32" i="8" s="1"/>
  <c r="E14" i="3"/>
  <c r="G11" i="10" l="1"/>
  <c r="F32" i="3" l="1"/>
  <c r="G32" i="3"/>
  <c r="H32" i="3"/>
  <c r="H27" i="3"/>
  <c r="H26" i="3"/>
  <c r="G27" i="3"/>
  <c r="G26" i="3"/>
  <c r="F27" i="3"/>
  <c r="F26" i="3"/>
  <c r="E31" i="3"/>
  <c r="D11" i="3"/>
  <c r="D10" i="3" s="1"/>
  <c r="E11" i="3"/>
  <c r="D24" i="3"/>
  <c r="D25" i="3"/>
  <c r="E25" i="3"/>
  <c r="D31" i="3"/>
  <c r="E10" i="3" l="1"/>
  <c r="E24" i="3"/>
  <c r="C13" i="5" l="1"/>
  <c r="C12" i="5" s="1"/>
  <c r="C11" i="5" s="1"/>
  <c r="D6" i="15" l="1"/>
  <c r="F71" i="15"/>
  <c r="E71" i="15"/>
  <c r="D71" i="15"/>
  <c r="F80" i="15"/>
  <c r="E80" i="15"/>
  <c r="D80" i="15"/>
  <c r="D13" i="8"/>
  <c r="F12" i="3"/>
  <c r="D70" i="15" l="1"/>
  <c r="E70" i="15"/>
  <c r="F70" i="15"/>
  <c r="E128" i="15" l="1"/>
  <c r="F128" i="15"/>
  <c r="D128" i="15"/>
  <c r="E6" i="15"/>
  <c r="F6" i="15"/>
  <c r="B21" i="8" l="1"/>
  <c r="F22" i="10"/>
  <c r="E34" i="8" l="1"/>
  <c r="F34" i="8"/>
  <c r="E42" i="8"/>
  <c r="F42" i="8"/>
  <c r="D42" i="8"/>
  <c r="D34" i="8"/>
  <c r="G25" i="3"/>
  <c r="H25" i="3"/>
  <c r="F25" i="3"/>
  <c r="H8" i="10"/>
  <c r="H31" i="3" l="1"/>
  <c r="H24" i="3"/>
  <c r="H11" i="3"/>
  <c r="H10" i="3" s="1"/>
  <c r="G31" i="3"/>
  <c r="G24" i="3" s="1"/>
  <c r="G11" i="3"/>
  <c r="G10" i="3" s="1"/>
  <c r="F44" i="8" l="1"/>
  <c r="F33" i="8"/>
  <c r="F12" i="8"/>
  <c r="F11" i="8" s="1"/>
  <c r="E44" i="8"/>
  <c r="E33" i="8"/>
  <c r="E12" i="8"/>
  <c r="E11" i="8" s="1"/>
  <c r="F32" i="8" l="1"/>
  <c r="E32" i="8"/>
  <c r="J11" i="10"/>
  <c r="J8" i="10"/>
  <c r="I11" i="10"/>
  <c r="I8" i="10"/>
  <c r="J14" i="10" l="1"/>
  <c r="I14" i="10"/>
  <c r="B33" i="8" l="1"/>
  <c r="D44" i="8"/>
  <c r="B44" i="8"/>
  <c r="D33" i="8"/>
  <c r="C33" i="8"/>
  <c r="D12" i="8"/>
  <c r="D11" i="8" s="1"/>
  <c r="C12" i="8"/>
  <c r="C11" i="8" s="1"/>
  <c r="B12" i="8"/>
  <c r="B11" i="8" s="1"/>
  <c r="B32" i="8" l="1"/>
  <c r="D32" i="8"/>
  <c r="F11" i="3" l="1"/>
  <c r="F10" i="3" s="1"/>
  <c r="F31" i="3"/>
  <c r="F24" i="3" s="1"/>
  <c r="H37" i="10" l="1"/>
  <c r="I34" i="10" s="1"/>
  <c r="I37" i="10" s="1"/>
  <c r="J34" i="10" s="1"/>
  <c r="J37" i="10" s="1"/>
  <c r="J21" i="10"/>
  <c r="I21" i="10"/>
  <c r="H21" i="10"/>
  <c r="G21" i="10"/>
  <c r="F21" i="10"/>
  <c r="H11" i="10"/>
  <c r="F11" i="10"/>
  <c r="G8" i="10"/>
  <c r="F8" i="10"/>
  <c r="G14" i="10" l="1"/>
  <c r="G28" i="10" s="1"/>
  <c r="J22" i="10"/>
  <c r="J28" i="10" s="1"/>
  <c r="J29" i="10" s="1"/>
  <c r="I22" i="10"/>
  <c r="I28" i="10" s="1"/>
  <c r="I29" i="10" s="1"/>
  <c r="H14" i="10"/>
  <c r="H22" i="10" s="1"/>
  <c r="H28" i="10" s="1"/>
  <c r="H29" i="10" s="1"/>
  <c r="F14" i="10"/>
</calcChain>
</file>

<file path=xl/sharedStrings.xml><?xml version="1.0" encoding="utf-8"?>
<sst xmlns="http://schemas.openxmlformats.org/spreadsheetml/2006/main" count="642" uniqueCount="297">
  <si>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</si>
  <si>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</si>
  <si>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</si>
  <si>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</si>
  <si>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</si>
  <si>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</si>
  <si>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</si>
  <si>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</si>
  <si>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</si>
  <si>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</si>
  <si>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</si>
  <si>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</si>
  <si>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</si>
  <si>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</si>
  <si>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</si>
  <si>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</si>
  <si>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II. POSEBNI DIO</t>
  </si>
  <si>
    <t>I. OPĆI DIO</t>
  </si>
  <si>
    <t>Materijalni rashodi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</si>
  <si>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</si>
  <si>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</si>
  <si>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</si>
  <si>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</si>
  <si>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…</t>
  </si>
  <si>
    <t>Prihodi iz nadležnog proračuna i od HZZO-a temeljem ugovornih obveza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</si>
  <si>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</si>
  <si>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</si>
  <si>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</si>
  <si>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</si>
  <si>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</si>
  <si>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</si>
  <si>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</si>
  <si>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</si>
  <si>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</si>
  <si>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</si>
  <si>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</si>
  <si>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</si>
  <si>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</si>
  <si>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 xml:space="preserve">  52 Ostale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</si>
  <si>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</si>
  <si>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</si>
  <si>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</si>
  <si>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</si>
  <si>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</si>
  <si>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</si>
  <si>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</si>
  <si>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</si>
  <si>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</si>
  <si>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</si>
  <si>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</si>
  <si>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</si>
  <si>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</si>
  <si>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</si>
  <si>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</si>
  <si>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</si>
  <si>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</si>
  <si>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</si>
  <si>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</si>
  <si>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</si>
  <si>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 xml:space="preserve">Prihodi od financijske imovine </t>
  </si>
  <si>
    <t>Prihodi od upravnih i administivnih pristojbi</t>
  </si>
  <si>
    <t>Financijski rashodi</t>
  </si>
  <si>
    <t>25 Vlastiti prihodi</t>
  </si>
  <si>
    <t xml:space="preserve">44 EU fondovi - Pomoći </t>
  </si>
  <si>
    <t>49 Pomoći iz dr.pr.za plaće te ostale rashode za zaposlene</t>
  </si>
  <si>
    <t>55 Donacije</t>
  </si>
  <si>
    <t>4 Rashodi za nabavu nefinancijske imovine</t>
  </si>
  <si>
    <t>31 Opći prihodi i primici</t>
  </si>
  <si>
    <t>Prihodi od prodaje proizvoda i robe te pruženih usluga</t>
  </si>
  <si>
    <t xml:space="preserve">42 Namjenske tekuće pomoći </t>
  </si>
  <si>
    <t>Tekuće donacije</t>
  </si>
  <si>
    <t>BROJČANA OZNAKA I NAZIV</t>
  </si>
  <si>
    <t>09 OBRAZOVANJE</t>
  </si>
  <si>
    <t>Projekcija 
za 2027.</t>
  </si>
  <si>
    <t>Projekcija proračuna
za 2027.</t>
  </si>
  <si>
    <t>Plan za 2026.</t>
  </si>
  <si>
    <t>FINANCIJSKI PLAN PRORAČUNSKOG KORISNIKA JEDINICE LOKALNE I PODRUČNE (REGIONALNE) SAMOUPRAVE 
ZA 2026. I PROJEKCIJA ZA 2027. I 2028. GODINU</t>
  </si>
  <si>
    <t>Projekcija 
za 2028.</t>
  </si>
  <si>
    <t>Izvršenje 2024.</t>
  </si>
  <si>
    <t>Plan 2025.</t>
  </si>
  <si>
    <t>11 Opći prihodi i primici</t>
  </si>
  <si>
    <t>22 Višak/manjak prihoda</t>
  </si>
  <si>
    <t>29 Višak /manjak prihoda proračunskih   korisnika</t>
  </si>
  <si>
    <t>29 Višak/manjak prihoda proračunskih korisnika</t>
  </si>
  <si>
    <t>Izvršenje 2024.*</t>
  </si>
  <si>
    <t>Proračun za 2026.</t>
  </si>
  <si>
    <t>Projekcija proračuna
za 2028.</t>
  </si>
  <si>
    <t>41 Potpore za decentralizirane izdatke</t>
  </si>
  <si>
    <t>35 Vlastiti prihodi</t>
  </si>
  <si>
    <t>39 Višak /manjak proračunskik  korisnika</t>
  </si>
  <si>
    <t xml:space="preserve">52 Namjenske tekuće pomoći </t>
  </si>
  <si>
    <t xml:space="preserve">54 EU fondovi - Pomoći </t>
  </si>
  <si>
    <t>59 Pomoći iz državnog proračuna za plaće te ostale rashode za zaposlene</t>
  </si>
  <si>
    <t>65 Donacije i ostali namjenski prihodi</t>
  </si>
  <si>
    <t>Naknade građanima</t>
  </si>
  <si>
    <t>Plan za 2027.</t>
  </si>
  <si>
    <t>Plan za 2028.</t>
  </si>
  <si>
    <t>Izvor fin.</t>
  </si>
  <si>
    <t>Konto</t>
  </si>
  <si>
    <t>Naziv</t>
  </si>
  <si>
    <t>Plan 2026.</t>
  </si>
  <si>
    <t>Plan 2027.</t>
  </si>
  <si>
    <t>Plan 2028.</t>
  </si>
  <si>
    <t>OŠ MARINA DRŽIĆA</t>
  </si>
  <si>
    <t>18054</t>
  </si>
  <si>
    <t>DECENTRALIZIRANE FUNKCIJE- MINIMALNI FINANCIJSKI STANDARD</t>
  </si>
  <si>
    <t>18054001</t>
  </si>
  <si>
    <t>MATERIJALNI I FINANCIJSKI RASHODI</t>
  </si>
  <si>
    <t>31</t>
  </si>
  <si>
    <t>Potpore za decentralizirane izdatke</t>
  </si>
  <si>
    <t>32111</t>
  </si>
  <si>
    <t>Dnevnice za službeni put u zemlji</t>
  </si>
  <si>
    <t>32113</t>
  </si>
  <si>
    <t>Naknade za smještaj na službenom putu u zemlji</t>
  </si>
  <si>
    <t>32115</t>
  </si>
  <si>
    <t>Naknade za prijevoz na službenom putu u zemlji</t>
  </si>
  <si>
    <t>32131</t>
  </si>
  <si>
    <t>Seminari, savjetovanja i simpoziji</t>
  </si>
  <si>
    <t>32211</t>
  </si>
  <si>
    <t>Uredski materijal</t>
  </si>
  <si>
    <t>32212</t>
  </si>
  <si>
    <t>Literatura (publikacije, časopisi, glasila, knjige i ostalo)</t>
  </si>
  <si>
    <t>32214</t>
  </si>
  <si>
    <t>Materijal i sredstva za čišćenje i održavanje</t>
  </si>
  <si>
    <t>32216</t>
  </si>
  <si>
    <t>Materijal za higijenske potrebe i njegu</t>
  </si>
  <si>
    <t>32219</t>
  </si>
  <si>
    <t>Ostali materijal za potrebe redovnog poslovanja</t>
  </si>
  <si>
    <t>32231</t>
  </si>
  <si>
    <t>Električna energija</t>
  </si>
  <si>
    <t>32234</t>
  </si>
  <si>
    <t>Motorni benzin i dizel gorivo</t>
  </si>
  <si>
    <t>32239</t>
  </si>
  <si>
    <t>Ostali materijali za proizvodnju energije (ugljen, drva, teško ulje)</t>
  </si>
  <si>
    <t>32241</t>
  </si>
  <si>
    <t>Materijal i dijelovi za tekuće i inveticijsko održavanje građevinskih objekata</t>
  </si>
  <si>
    <t>32242</t>
  </si>
  <si>
    <t>Materijal i dijelovi za tekuće i investicijsko održavanje postrojenja i opreme</t>
  </si>
  <si>
    <t>32244</t>
  </si>
  <si>
    <t>Ostali materijal i dijelovi za tekuće i investicijsko održavanje</t>
  </si>
  <si>
    <t>32251</t>
  </si>
  <si>
    <t>Sitni inventar</t>
  </si>
  <si>
    <t>32271</t>
  </si>
  <si>
    <t>Službena, radna i zaštitna odjeća i obuća</t>
  </si>
  <si>
    <t>32311</t>
  </si>
  <si>
    <t>Usluge telefona, telefaksa</t>
  </si>
  <si>
    <t>32313</t>
  </si>
  <si>
    <t>Poštarina (pisma, tiskanice i sl.)</t>
  </si>
  <si>
    <t>32319</t>
  </si>
  <si>
    <t>Ostale usluge za komunikaciju i prijevoz</t>
  </si>
  <si>
    <t>32321</t>
  </si>
  <si>
    <t>Usluge tekućeg i investicijskog održavanja građevinskih objekata</t>
  </si>
  <si>
    <t>32322</t>
  </si>
  <si>
    <t>Usluge tekućeg i investicijskog održavanja postrojenja i opreme</t>
  </si>
  <si>
    <t>32323</t>
  </si>
  <si>
    <t>Usluge tekućeg i investicijskog održavanja prijevoznih sredstava</t>
  </si>
  <si>
    <t>32329</t>
  </si>
  <si>
    <t>Ostale usluge tekućeg i investicijskog održavanja</t>
  </si>
  <si>
    <t>32341</t>
  </si>
  <si>
    <t>Opskrba vodom</t>
  </si>
  <si>
    <t>32342</t>
  </si>
  <si>
    <t>Iznošenje i odvoz smeća</t>
  </si>
  <si>
    <t>32343</t>
  </si>
  <si>
    <t>Deratizacija i dezinsekcija</t>
  </si>
  <si>
    <t>32344</t>
  </si>
  <si>
    <t>Dimnjačarske i ekološke usluge</t>
  </si>
  <si>
    <t>32349</t>
  </si>
  <si>
    <t>Ostale komunalne usluge</t>
  </si>
  <si>
    <t>32361</t>
  </si>
  <si>
    <t>Obvezni i preventivni zdravstveni pregledi zaposlenika</t>
  </si>
  <si>
    <t>Ostale zdravstvene i veterinarske usluge</t>
  </si>
  <si>
    <t>32373</t>
  </si>
  <si>
    <t>Usluge odvjetnika i pravnog savjetovanja</t>
  </si>
  <si>
    <t>32379</t>
  </si>
  <si>
    <t>Ostale intelektualne usluge</t>
  </si>
  <si>
    <t>32381</t>
  </si>
  <si>
    <t>Usluge ažuriranja računalnih baza</t>
  </si>
  <si>
    <t>32389</t>
  </si>
  <si>
    <t>Ostale računalne usluge</t>
  </si>
  <si>
    <t>32391</t>
  </si>
  <si>
    <t>Grafičke i tiskarske usluge, usluge kopiranja i uvezivanja i slično</t>
  </si>
  <si>
    <t>Usluge pri registraciji prijevoznih sredstava</t>
  </si>
  <si>
    <t>Usluge čišćenja pranja i sl.</t>
  </si>
  <si>
    <t>32399</t>
  </si>
  <si>
    <t>Ostale nespomenute usluge</t>
  </si>
  <si>
    <t>32922</t>
  </si>
  <si>
    <t>Premije osiguranja ostale imovine</t>
  </si>
  <si>
    <t>32931</t>
  </si>
  <si>
    <t>Reprezentacija</t>
  </si>
  <si>
    <t>32941</t>
  </si>
  <si>
    <t>Tuzemne članarine</t>
  </si>
  <si>
    <t>32952</t>
  </si>
  <si>
    <t>Sudske pristojbe</t>
  </si>
  <si>
    <t>32953</t>
  </si>
  <si>
    <t>Javnobilježničke pristojbe</t>
  </si>
  <si>
    <t>32959</t>
  </si>
  <si>
    <t>Ostale pristojbe i naknade</t>
  </si>
  <si>
    <t>32999</t>
  </si>
  <si>
    <t>Ostali nespomenuti rashodi poslovanja</t>
  </si>
  <si>
    <t>34312</t>
  </si>
  <si>
    <t>Usluge platnog prometa</t>
  </si>
  <si>
    <t>18055</t>
  </si>
  <si>
    <t>DECENTRALIZIRANE FUNKCIJE - IZNAD MINIMALNOG FINANCIJSKOG STANDARDA</t>
  </si>
  <si>
    <t>18055002</t>
  </si>
  <si>
    <t>OSTALI PROJEKTI U OSNOVNOM ŠKOLSTVU</t>
  </si>
  <si>
    <t>11</t>
  </si>
  <si>
    <t>Opći prihodi i primici</t>
  </si>
  <si>
    <t>Usluge čuvanja imovine i osoba</t>
  </si>
  <si>
    <t>Sufinanciranje cijene prijevoza</t>
  </si>
  <si>
    <t>18055006</t>
  </si>
  <si>
    <t>PRODUŽENI BORAVAK</t>
  </si>
  <si>
    <t>31111</t>
  </si>
  <si>
    <t>Plaće za zaposlene</t>
  </si>
  <si>
    <t>31212</t>
  </si>
  <si>
    <t>Nagrade</t>
  </si>
  <si>
    <t>31213</t>
  </si>
  <si>
    <t>Darovi</t>
  </si>
  <si>
    <t>31215</t>
  </si>
  <si>
    <t>Naknade za bolest, invalidnost i smrtni slučaj</t>
  </si>
  <si>
    <t>31216</t>
  </si>
  <si>
    <t>Regres za godišnji odmor</t>
  </si>
  <si>
    <t>31321</t>
  </si>
  <si>
    <t>Doprinosi za obvezno zdravstveno osiguranje</t>
  </si>
  <si>
    <t>32121</t>
  </si>
  <si>
    <t>Naknade za prijevoz na posao i s posla</t>
  </si>
  <si>
    <t>18055036</t>
  </si>
  <si>
    <t>ASISTENT U NASTAVI</t>
  </si>
  <si>
    <t>44</t>
  </si>
  <si>
    <t>EU fondovi-pomoći</t>
  </si>
  <si>
    <t>18055037</t>
  </si>
  <si>
    <t>SUFINANCIRANJE  ŠKOLSKOG ŠPORTA</t>
  </si>
  <si>
    <t>32372</t>
  </si>
  <si>
    <t>Ugovori o djelu</t>
  </si>
  <si>
    <t>18055040</t>
  </si>
  <si>
    <t>SHEMA ŠKOLSKOG VOĆA</t>
  </si>
  <si>
    <t>42</t>
  </si>
  <si>
    <t>Namjenske tekuće pomoći</t>
  </si>
  <si>
    <t>32224</t>
  </si>
  <si>
    <t>Namirnice</t>
  </si>
  <si>
    <t>18056</t>
  </si>
  <si>
    <t>KAPITALNO ULAGANJE U ŠKOLSTVO - MINIMALNI FINANCIJSKI STANDARD</t>
  </si>
  <si>
    <t>18056002</t>
  </si>
  <si>
    <t>ŠKOLSKA OPREMA</t>
  </si>
  <si>
    <t>42211</t>
  </si>
  <si>
    <t>Računala i računalna oprema</t>
  </si>
  <si>
    <t>42212</t>
  </si>
  <si>
    <t>Uredski namještaj</t>
  </si>
  <si>
    <t>Ostala oprema za održavanje i zaštitu</t>
  </si>
  <si>
    <t>Sportska oprema</t>
  </si>
  <si>
    <t>42411</t>
  </si>
  <si>
    <t>Knjige u knjižnici</t>
  </si>
  <si>
    <t>18157</t>
  </si>
  <si>
    <t>PREDŠKOLSKI ODGOJ I OBRAZOVANJE DJECE S POTEŠKOĆAMA</t>
  </si>
  <si>
    <t>18157001</t>
  </si>
  <si>
    <t>DNEVNI BORAVAK DJECE S POTEŠKOĆAMA</t>
  </si>
  <si>
    <t>31141</t>
  </si>
  <si>
    <t>Plaće za posebne uvjete rada</t>
  </si>
  <si>
    <t>Ostali nenavedeni rashodi za zaposlene</t>
  </si>
  <si>
    <t>49</t>
  </si>
  <si>
    <t>Pomoći iz državnog proračuna za plaće te ostale rashode za zaposlene</t>
  </si>
  <si>
    <t>31131</t>
  </si>
  <si>
    <t>Plaće za prekovremeni rad</t>
  </si>
  <si>
    <t>31214</t>
  </si>
  <si>
    <t>Otpremnine</t>
  </si>
  <si>
    <t>31219</t>
  </si>
  <si>
    <t>32955</t>
  </si>
  <si>
    <t>Novčana naknada poslodavca zbog nezapošljavanja osoba s invaliditetom</t>
  </si>
  <si>
    <t>25</t>
  </si>
  <si>
    <t>Vlastiti prihodi proračunskih korisnika</t>
  </si>
  <si>
    <t>Oprema</t>
  </si>
  <si>
    <t>55</t>
  </si>
  <si>
    <t>Donacije i ostali namjenski prihodi proračunskih korisnika</t>
  </si>
  <si>
    <t>32132</t>
  </si>
  <si>
    <t>Tečajevi i stručni ispiti</t>
  </si>
  <si>
    <t>32363</t>
  </si>
  <si>
    <t>Laboratorijske usluge</t>
  </si>
  <si>
    <t>32412</t>
  </si>
  <si>
    <t>Naknade ostalih  troškova</t>
  </si>
  <si>
    <t>Ostale tekuće donacije u naravi</t>
  </si>
  <si>
    <t>37219</t>
  </si>
  <si>
    <t>Ostale naknade iz proračuna u novcu</t>
  </si>
  <si>
    <t>32233</t>
  </si>
  <si>
    <t>Plin</t>
  </si>
  <si>
    <t>Usluge tek. i inv. održavanja opreme</t>
  </si>
  <si>
    <t>Ostale usluge tek. i inv. održavanja</t>
  </si>
  <si>
    <t>42273</t>
  </si>
  <si>
    <t>18055039</t>
  </si>
  <si>
    <t>NABAVA ŠKOLSKIH UDŽBENIKA</t>
  </si>
  <si>
    <t>18055043</t>
  </si>
  <si>
    <t>PREHRANA ZA UČENIKE U OSNOVNIM ŠKOLAMA</t>
  </si>
  <si>
    <t>32</t>
  </si>
  <si>
    <t>42261</t>
  </si>
  <si>
    <t>0911 Predškolsko obrazovanje</t>
  </si>
  <si>
    <t>0912 Osnovno obrazovanje</t>
  </si>
  <si>
    <t>FINANCIJSKI PLAN PRORAČUNSKOG KORISNIKA OSNOVNE ŠKOLE MARINA DRŽIĆ
ZA 2026. I PROJEKCIJA ZA 2027. I 2028. GODINU</t>
  </si>
  <si>
    <t>091 Predškolsko i osnovno obrazovanje</t>
  </si>
  <si>
    <t>OSNOVNA ŠKOLA MARINA DRŽIĆA
 PRIJEDLOG FINANCIJSKI PLAN ZA 2026.GODINU S PROJEKCIJAMA ZA 2027. I 2028.
Dubrovnik, 19. studenog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</si>
</sst>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4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MS Sans Serif"/>
      <charset val="238"/>
    </font>
    <font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sz val="11"/>
      <color indexed="19"/>
      <name val="Calibri"/>
      <family val="2"/>
      <charset val="238"/>
    </font>
    <font>
      <i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sz val="9"/>
      <name val="Arial"/>
      <family val="2"/>
      <charset val="238"/>
    </font>
    <font>
      <sz val="11"/>
      <color rgb="FFFF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20"/>
      <color theme="7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46"/>
        <bgColor indexed="24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0" fontId="6" fillId="0" borderId="0"/>
    <xf numFmtId="0" fontId="17" fillId="0" borderId="0"/>
    <xf numFmtId="0" fontId="3" fillId="0" borderId="0"/>
    <xf numFmtId="0" fontId="18" fillId="0" borderId="0"/>
    <xf numFmtId="44" fontId="18" fillId="0" borderId="0" applyFont="0" applyFill="0" applyBorder="0" applyAlignment="0" applyProtection="0"/>
    <xf numFmtId="0" fontId="19" fillId="0" borderId="0"/>
    <xf numFmtId="0" fontId="21" fillId="7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5" fillId="6" borderId="0" applyNumberFormat="0" applyBorder="0" applyAlignment="0" applyProtection="0"/>
    <xf numFmtId="0" fontId="20" fillId="0" borderId="0"/>
    <xf numFmtId="0" fontId="19" fillId="4" borderId="6" applyNumberFormat="0" applyAlignment="0" applyProtection="0"/>
    <xf numFmtId="44" fontId="18" fillId="0" borderId="0" applyFont="0" applyFill="0" applyBorder="0" applyAlignment="0" applyProtection="0"/>
    <xf numFmtId="0" fontId="27" fillId="8" borderId="9" applyNumberFormat="0" applyFont="0" applyAlignment="0" applyProtection="0"/>
    <xf numFmtId="0" fontId="27" fillId="9" borderId="0" applyNumberFormat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209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0" fontId="15" fillId="0" borderId="0" xfId="0" quotePrefix="1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26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1" fillId="0" borderId="0" xfId="0" applyFont="1"/>
    <xf numFmtId="0" fontId="28" fillId="0" borderId="0" xfId="0" applyNumberFormat="1" applyFont="1" applyFill="1" applyBorder="1" applyAlignment="1" applyProtection="1">
      <alignment horizontal="center" vertical="center" wrapText="1"/>
    </xf>
    <xf numFmtId="0" fontId="29" fillId="0" borderId="0" xfId="0" applyFont="1"/>
    <xf numFmtId="0" fontId="17" fillId="2" borderId="3" xfId="0" applyNumberFormat="1" applyFont="1" applyFill="1" applyBorder="1" applyAlignment="1" applyProtection="1">
      <alignment horizontal="left" vertical="center" wrapText="1"/>
    </xf>
    <xf numFmtId="0" fontId="30" fillId="0" borderId="0" xfId="0" applyFont="1" applyAlignment="1">
      <alignment horizontal="center" vertical="top" wrapText="1"/>
    </xf>
    <xf numFmtId="0" fontId="30" fillId="0" borderId="0" xfId="0" applyFont="1" applyAlignment="1">
      <alignment horizontal="center" vertical="top"/>
    </xf>
    <xf numFmtId="4" fontId="32" fillId="0" borderId="0" xfId="0" applyNumberFormat="1" applyFont="1" applyFill="1" applyBorder="1" applyAlignment="1" applyProtection="1">
      <alignment horizontal="center" vertical="center" wrapText="1"/>
    </xf>
    <xf numFmtId="4" fontId="33" fillId="0" borderId="0" xfId="0" applyNumberFormat="1" applyFont="1" applyFill="1" applyBorder="1" applyAlignment="1" applyProtection="1">
      <alignment vertical="center" wrapText="1"/>
    </xf>
    <xf numFmtId="4" fontId="33" fillId="2" borderId="3" xfId="0" applyNumberFormat="1" applyFont="1" applyFill="1" applyBorder="1" applyAlignment="1">
      <alignment horizontal="right"/>
    </xf>
    <xf numFmtId="4" fontId="31" fillId="0" borderId="0" xfId="0" applyNumberFormat="1" applyFont="1"/>
    <xf numFmtId="4" fontId="15" fillId="0" borderId="0" xfId="0" applyNumberFormat="1" applyFont="1" applyFill="1" applyBorder="1" applyAlignment="1" applyProtection="1">
      <alignment horizontal="center" vertical="center" wrapText="1"/>
    </xf>
    <xf numFmtId="4" fontId="0" fillId="0" borderId="0" xfId="0" applyNumberFormat="1"/>
    <xf numFmtId="4" fontId="29" fillId="0" borderId="0" xfId="0" applyNumberFormat="1" applyFont="1"/>
    <xf numFmtId="4" fontId="35" fillId="0" borderId="0" xfId="0" applyNumberFormat="1" applyFont="1" applyFill="1" applyBorder="1" applyAlignment="1" applyProtection="1">
      <alignment horizontal="center" vertical="center" wrapText="1"/>
    </xf>
    <xf numFmtId="4" fontId="36" fillId="0" borderId="0" xfId="0" applyNumberFormat="1" applyFont="1"/>
    <xf numFmtId="4" fontId="34" fillId="0" borderId="5" xfId="0" applyNumberFormat="1" applyFont="1" applyBorder="1" applyAlignment="1">
      <alignment horizontal="center" vertical="center"/>
    </xf>
    <xf numFmtId="4" fontId="8" fillId="0" borderId="3" xfId="0" applyNumberFormat="1" applyFont="1" applyFill="1" applyBorder="1" applyAlignment="1">
      <alignment horizontal="right"/>
    </xf>
    <xf numFmtId="4" fontId="8" fillId="0" borderId="3" xfId="0" applyNumberFormat="1" applyFont="1" applyBorder="1" applyAlignment="1">
      <alignment horizontal="right"/>
    </xf>
    <xf numFmtId="4" fontId="16" fillId="0" borderId="0" xfId="0" applyNumberFormat="1" applyFont="1" applyFill="1" applyBorder="1" applyAlignment="1" applyProtection="1">
      <alignment horizontal="center" vertical="center" wrapText="1"/>
    </xf>
    <xf numFmtId="0" fontId="38" fillId="0" borderId="0" xfId="0" applyFont="1"/>
    <xf numFmtId="4" fontId="39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36" fillId="0" borderId="0" xfId="0" applyFont="1"/>
    <xf numFmtId="4" fontId="6" fillId="0" borderId="0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 applyBorder="1" applyAlignment="1" applyProtection="1">
      <alignment horizontal="left" wrapText="1"/>
    </xf>
    <xf numFmtId="0" fontId="16" fillId="0" borderId="0" xfId="0" applyNumberFormat="1" applyFont="1" applyFill="1" applyBorder="1" applyAlignment="1" applyProtection="1">
      <alignment wrapText="1"/>
    </xf>
    <xf numFmtId="0" fontId="15" fillId="0" borderId="5" xfId="0" applyNumberFormat="1" applyFont="1" applyFill="1" applyBorder="1" applyAlignment="1" applyProtection="1">
      <alignment horizontal="center" vertical="center" wrapText="1"/>
    </xf>
    <xf numFmtId="4" fontId="37" fillId="0" borderId="5" xfId="0" applyNumberFormat="1" applyFont="1" applyBorder="1" applyAlignment="1">
      <alignment horizontal="right" vertical="center"/>
    </xf>
    <xf numFmtId="4" fontId="8" fillId="0" borderId="3" xfId="0" applyNumberFormat="1" applyFont="1" applyFill="1" applyBorder="1" applyAlignment="1" applyProtection="1">
      <alignment horizontal="right" wrapText="1"/>
    </xf>
    <xf numFmtId="4" fontId="6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wrapText="1"/>
    </xf>
    <xf numFmtId="4" fontId="14" fillId="0" borderId="0" xfId="0" applyNumberFormat="1" applyFont="1" applyAlignment="1">
      <alignment wrapText="1"/>
    </xf>
    <xf numFmtId="4" fontId="8" fillId="3" borderId="1" xfId="0" quotePrefix="1" applyNumberFormat="1" applyFont="1" applyFill="1" applyBorder="1" applyAlignment="1">
      <alignment horizontal="right"/>
    </xf>
    <xf numFmtId="4" fontId="8" fillId="3" borderId="3" xfId="0" applyNumberFormat="1" applyFont="1" applyFill="1" applyBorder="1" applyAlignment="1" applyProtection="1">
      <alignment horizontal="right" wrapText="1"/>
    </xf>
    <xf numFmtId="0" fontId="40" fillId="0" borderId="0" xfId="0" applyFont="1"/>
    <xf numFmtId="0" fontId="41" fillId="3" borderId="3" xfId="0" applyNumberFormat="1" applyFont="1" applyFill="1" applyBorder="1" applyAlignment="1" applyProtection="1">
      <alignment horizontal="center" vertical="center" wrapText="1"/>
    </xf>
    <xf numFmtId="0" fontId="41" fillId="3" borderId="4" xfId="0" applyNumberFormat="1" applyFont="1" applyFill="1" applyBorder="1" applyAlignment="1" applyProtection="1">
      <alignment horizontal="center" vertical="center" wrapText="1"/>
    </xf>
    <xf numFmtId="0" fontId="45" fillId="2" borderId="3" xfId="0" quotePrefix="1" applyFont="1" applyFill="1" applyBorder="1" applyAlignment="1">
      <alignment horizontal="left" vertical="center"/>
    </xf>
    <xf numFmtId="4" fontId="42" fillId="2" borderId="3" xfId="0" applyNumberFormat="1" applyFont="1" applyFill="1" applyBorder="1" applyAlignment="1">
      <alignment horizontal="right"/>
    </xf>
    <xf numFmtId="0" fontId="45" fillId="2" borderId="3" xfId="0" quotePrefix="1" applyFont="1" applyFill="1" applyBorder="1" applyAlignment="1">
      <alignment horizontal="left" vertical="center" wrapText="1"/>
    </xf>
    <xf numFmtId="0" fontId="42" fillId="2" borderId="3" xfId="0" quotePrefix="1" applyFont="1" applyFill="1" applyBorder="1" applyAlignment="1">
      <alignment horizontal="left" vertical="center"/>
    </xf>
    <xf numFmtId="4" fontId="42" fillId="2" borderId="4" xfId="0" applyNumberFormat="1" applyFont="1" applyFill="1" applyBorder="1" applyAlignment="1">
      <alignment horizontal="right"/>
    </xf>
    <xf numFmtId="0" fontId="41" fillId="0" borderId="3" xfId="0" applyNumberFormat="1" applyFont="1" applyFill="1" applyBorder="1" applyAlignment="1" applyProtection="1">
      <alignment horizontal="left" vertical="center" wrapText="1"/>
    </xf>
    <xf numFmtId="0" fontId="0" fillId="0" borderId="0" xfId="0" applyFont="1"/>
    <xf numFmtId="4" fontId="0" fillId="0" borderId="0" xfId="0" applyNumberFormat="1" applyFont="1"/>
    <xf numFmtId="0" fontId="46" fillId="0" borderId="0" xfId="0" applyNumberFormat="1" applyFont="1" applyFill="1" applyBorder="1" applyAlignment="1" applyProtection="1">
      <alignment horizontal="center" vertical="center" wrapText="1"/>
    </xf>
    <xf numFmtId="0" fontId="41" fillId="2" borderId="3" xfId="0" applyNumberFormat="1" applyFont="1" applyFill="1" applyBorder="1" applyAlignment="1" applyProtection="1">
      <alignment vertical="center" wrapText="1"/>
    </xf>
    <xf numFmtId="0" fontId="42" fillId="2" borderId="3" xfId="0" applyNumberFormat="1" applyFont="1" applyFill="1" applyBorder="1" applyAlignment="1" applyProtection="1">
      <alignment vertical="center" wrapText="1"/>
    </xf>
    <xf numFmtId="0" fontId="41" fillId="0" borderId="3" xfId="0" applyNumberFormat="1" applyFont="1" applyFill="1" applyBorder="1" applyAlignment="1" applyProtection="1">
      <alignment horizontal="center" vertical="center" wrapText="1"/>
    </xf>
    <xf numFmtId="0" fontId="41" fillId="0" borderId="4" xfId="0" applyNumberFormat="1" applyFont="1" applyFill="1" applyBorder="1" applyAlignment="1" applyProtection="1">
      <alignment horizontal="center" vertical="center" wrapText="1"/>
    </xf>
    <xf numFmtId="0" fontId="41" fillId="0" borderId="4" xfId="0" applyNumberFormat="1" applyFont="1" applyFill="1" applyBorder="1" applyAlignment="1" applyProtection="1">
      <alignment horizontal="left" vertical="center" wrapText="1"/>
    </xf>
    <xf numFmtId="4" fontId="41" fillId="3" borderId="3" xfId="0" applyNumberFormat="1" applyFont="1" applyFill="1" applyBorder="1" applyAlignment="1" applyProtection="1">
      <alignment horizontal="center" vertical="center" wrapText="1"/>
    </xf>
    <xf numFmtId="0" fontId="41" fillId="0" borderId="1" xfId="0" quotePrefix="1" applyFont="1" applyBorder="1" applyAlignment="1">
      <alignment horizontal="left" wrapText="1"/>
    </xf>
    <xf numFmtId="0" fontId="41" fillId="0" borderId="2" xfId="0" quotePrefix="1" applyFont="1" applyBorder="1" applyAlignment="1">
      <alignment horizontal="left" wrapText="1"/>
    </xf>
    <xf numFmtId="0" fontId="41" fillId="0" borderId="2" xfId="0" quotePrefix="1" applyFont="1" applyBorder="1" applyAlignment="1">
      <alignment horizontal="center" wrapText="1"/>
    </xf>
    <xf numFmtId="0" fontId="41" fillId="0" borderId="2" xfId="0" quotePrefix="1" applyNumberFormat="1" applyFont="1" applyFill="1" applyBorder="1" applyAlignment="1" applyProtection="1">
      <alignment horizontal="left"/>
    </xf>
    <xf numFmtId="0" fontId="41" fillId="2" borderId="3" xfId="0" applyNumberFormat="1" applyFont="1" applyFill="1" applyBorder="1" applyAlignment="1" applyProtection="1">
      <alignment horizontal="center" vertical="center" wrapText="1"/>
    </xf>
    <xf numFmtId="0" fontId="42" fillId="2" borderId="0" xfId="0" applyFont="1" applyFill="1" applyAlignment="1">
      <alignment horizontal="left" indent="1"/>
    </xf>
    <xf numFmtId="0" fontId="42" fillId="2" borderId="0" xfId="0" applyFont="1" applyFill="1" applyAlignment="1"/>
    <xf numFmtId="4" fontId="42" fillId="2" borderId="0" xfId="0" applyNumberFormat="1" applyFont="1" applyFill="1" applyAlignment="1">
      <alignment horizontal="right" indent="1"/>
    </xf>
    <xf numFmtId="4" fontId="33" fillId="2" borderId="0" xfId="0" applyNumberFormat="1" applyFont="1" applyFill="1" applyAlignment="1"/>
    <xf numFmtId="0" fontId="6" fillId="2" borderId="0" xfId="0" applyFont="1" applyFill="1" applyAlignment="1">
      <alignment horizontal="left" indent="1"/>
    </xf>
    <xf numFmtId="0" fontId="8" fillId="2" borderId="0" xfId="0" applyFont="1" applyFill="1" applyAlignment="1">
      <alignment horizontal="left" indent="1"/>
    </xf>
    <xf numFmtId="4" fontId="8" fillId="3" borderId="4" xfId="0" applyNumberFormat="1" applyFont="1" applyFill="1" applyBorder="1" applyAlignment="1" applyProtection="1">
      <alignment horizontal="center" vertical="center" wrapText="1"/>
    </xf>
    <xf numFmtId="0" fontId="8" fillId="3" borderId="4" xfId="0" applyNumberFormat="1" applyFont="1" applyFill="1" applyBorder="1" applyAlignment="1" applyProtection="1">
      <alignment horizontal="center" vertical="center" wrapText="1"/>
    </xf>
    <xf numFmtId="0" fontId="36" fillId="0" borderId="3" xfId="0" applyFont="1" applyBorder="1"/>
    <xf numFmtId="0" fontId="8" fillId="3" borderId="3" xfId="0" applyNumberFormat="1" applyFont="1" applyFill="1" applyBorder="1" applyAlignment="1" applyProtection="1">
      <alignment horizontal="center" vertical="center" wrapText="1"/>
    </xf>
    <xf numFmtId="4" fontId="8" fillId="3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/>
    <xf numFmtId="4" fontId="6" fillId="2" borderId="3" xfId="0" applyNumberFormat="1" applyFont="1" applyFill="1" applyBorder="1" applyAlignment="1">
      <alignment horizontal="left" indent="1"/>
    </xf>
    <xf numFmtId="0" fontId="8" fillId="2" borderId="3" xfId="0" applyFont="1" applyFill="1" applyBorder="1" applyAlignment="1"/>
    <xf numFmtId="4" fontId="8" fillId="2" borderId="3" xfId="0" applyNumberFormat="1" applyFont="1" applyFill="1" applyBorder="1" applyAlignment="1">
      <alignment horizontal="left" indent="1"/>
    </xf>
    <xf numFmtId="4" fontId="8" fillId="2" borderId="3" xfId="0" applyNumberFormat="1" applyFont="1" applyFill="1" applyBorder="1" applyAlignment="1"/>
    <xf numFmtId="4" fontId="6" fillId="2" borderId="3" xfId="0" applyNumberFormat="1" applyFont="1" applyFill="1" applyBorder="1" applyAlignment="1"/>
    <xf numFmtId="0" fontId="6" fillId="2" borderId="3" xfId="0" applyFont="1" applyFill="1" applyBorder="1" applyAlignment="1">
      <alignment horizontal="left"/>
    </xf>
    <xf numFmtId="49" fontId="6" fillId="2" borderId="3" xfId="0" applyNumberFormat="1" applyFont="1" applyFill="1" applyBorder="1" applyAlignment="1"/>
    <xf numFmtId="0" fontId="8" fillId="10" borderId="9" xfId="15" applyNumberFormat="1" applyFont="1" applyFill="1" applyAlignment="1" applyProtection="1">
      <alignment horizontal="left" vertical="center" wrapText="1"/>
    </xf>
    <xf numFmtId="4" fontId="6" fillId="10" borderId="9" xfId="15" applyNumberFormat="1" applyFont="1" applyFill="1" applyAlignment="1">
      <alignment horizontal="right"/>
    </xf>
    <xf numFmtId="4" fontId="42" fillId="2" borderId="0" xfId="0" applyNumberFormat="1" applyFont="1" applyFill="1" applyAlignment="1"/>
    <xf numFmtId="4" fontId="44" fillId="0" borderId="3" xfId="0" applyNumberFormat="1" applyFont="1" applyFill="1" applyBorder="1" applyAlignment="1">
      <alignment wrapText="1"/>
    </xf>
    <xf numFmtId="4" fontId="41" fillId="0" borderId="3" xfId="15" applyNumberFormat="1" applyFont="1" applyFill="1" applyBorder="1" applyAlignment="1" applyProtection="1">
      <alignment horizontal="right" vertical="center" wrapText="1"/>
    </xf>
    <xf numFmtId="0" fontId="41" fillId="0" borderId="3" xfId="15" applyNumberFormat="1" applyFont="1" applyFill="1" applyBorder="1" applyAlignment="1" applyProtection="1">
      <alignment horizontal="left" vertical="center" wrapText="1"/>
    </xf>
    <xf numFmtId="4" fontId="15" fillId="0" borderId="0" xfId="0" applyNumberFormat="1" applyFont="1" applyFill="1" applyBorder="1" applyAlignment="1" applyProtection="1">
      <alignment horizontal="right" vertical="center" wrapText="1"/>
    </xf>
    <xf numFmtId="0" fontId="41" fillId="3" borderId="3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Font="1" applyAlignment="1">
      <alignment horizontal="right"/>
    </xf>
    <xf numFmtId="4" fontId="31" fillId="0" borderId="0" xfId="0" applyNumberFormat="1" applyFont="1" applyAlignment="1">
      <alignment horizontal="right"/>
    </xf>
    <xf numFmtId="0" fontId="0" fillId="0" borderId="0" xfId="0" applyFont="1" applyAlignment="1">
      <alignment horizontal="right"/>
    </xf>
    <xf numFmtId="0" fontId="31" fillId="0" borderId="0" xfId="0" applyFont="1" applyAlignment="1">
      <alignment horizontal="right"/>
    </xf>
    <xf numFmtId="0" fontId="46" fillId="0" borderId="0" xfId="0" applyNumberFormat="1" applyFont="1" applyFill="1" applyBorder="1" applyAlignment="1" applyProtection="1">
      <alignment horizontal="right" vertical="center" wrapText="1"/>
    </xf>
    <xf numFmtId="0" fontId="32" fillId="0" borderId="0" xfId="0" applyNumberFormat="1" applyFont="1" applyFill="1" applyBorder="1" applyAlignment="1" applyProtection="1">
      <alignment horizontal="right" vertical="center" wrapText="1"/>
    </xf>
    <xf numFmtId="4" fontId="6" fillId="0" borderId="3" xfId="0" applyNumberFormat="1" applyFont="1" applyFill="1" applyBorder="1" applyAlignment="1"/>
    <xf numFmtId="4" fontId="6" fillId="0" borderId="3" xfId="0" applyNumberFormat="1" applyFont="1" applyFill="1" applyBorder="1" applyAlignment="1">
      <alignment horizontal="right"/>
    </xf>
    <xf numFmtId="0" fontId="6" fillId="11" borderId="3" xfId="0" applyFont="1" applyFill="1" applyBorder="1" applyAlignment="1"/>
    <xf numFmtId="4" fontId="6" fillId="11" borderId="3" xfId="0" applyNumberFormat="1" applyFont="1" applyFill="1" applyBorder="1" applyAlignment="1"/>
    <xf numFmtId="4" fontId="6" fillId="11" borderId="3" xfId="0" applyNumberFormat="1" applyFont="1" applyFill="1" applyBorder="1" applyAlignment="1">
      <alignment horizontal="left" indent="1"/>
    </xf>
    <xf numFmtId="4" fontId="8" fillId="11" borderId="3" xfId="0" applyNumberFormat="1" applyFont="1" applyFill="1" applyBorder="1" applyAlignment="1">
      <alignment horizontal="right"/>
    </xf>
    <xf numFmtId="0" fontId="6" fillId="11" borderId="3" xfId="0" applyFont="1" applyFill="1" applyBorder="1" applyAlignment="1">
      <alignment horizontal="left"/>
    </xf>
    <xf numFmtId="49" fontId="6" fillId="11" borderId="3" xfId="0" applyNumberFormat="1" applyFont="1" applyFill="1" applyBorder="1" applyAlignment="1"/>
    <xf numFmtId="4" fontId="6" fillId="2" borderId="0" xfId="0" applyNumberFormat="1" applyFont="1" applyFill="1" applyAlignment="1">
      <alignment horizontal="left" indent="1"/>
    </xf>
    <xf numFmtId="4" fontId="8" fillId="0" borderId="19" xfId="0" applyNumberFormat="1" applyFont="1" applyFill="1" applyBorder="1" applyAlignment="1">
      <alignment horizontal="right"/>
    </xf>
    <xf numFmtId="0" fontId="0" fillId="0" borderId="0" xfId="0" applyFill="1"/>
    <xf numFmtId="0" fontId="8" fillId="11" borderId="1" xfId="0" applyFont="1" applyFill="1" applyBorder="1" applyAlignment="1">
      <alignment horizontal="left" vertical="center"/>
    </xf>
    <xf numFmtId="0" fontId="6" fillId="11" borderId="2" xfId="0" applyNumberFormat="1" applyFont="1" applyFill="1" applyBorder="1" applyAlignment="1" applyProtection="1">
      <alignment vertical="center"/>
    </xf>
    <xf numFmtId="4" fontId="8" fillId="11" borderId="1" xfId="0" quotePrefix="1" applyNumberFormat="1" applyFont="1" applyFill="1" applyBorder="1" applyAlignment="1">
      <alignment horizontal="right"/>
    </xf>
    <xf numFmtId="4" fontId="8" fillId="11" borderId="3" xfId="0" quotePrefix="1" applyNumberFormat="1" applyFont="1" applyFill="1" applyBorder="1" applyAlignment="1">
      <alignment horizontal="right"/>
    </xf>
    <xf numFmtId="0" fontId="1" fillId="11" borderId="3" xfId="16" applyNumberFormat="1" applyFont="1" applyFill="1" applyBorder="1" applyAlignment="1" applyProtection="1">
      <alignment horizontal="left" vertical="center" wrapText="1"/>
    </xf>
    <xf numFmtId="4" fontId="34" fillId="11" borderId="4" xfId="16" applyNumberFormat="1" applyFont="1" applyFill="1" applyBorder="1" applyAlignment="1">
      <alignment horizontal="center"/>
    </xf>
    <xf numFmtId="4" fontId="34" fillId="11" borderId="3" xfId="16" applyNumberFormat="1" applyFont="1" applyFill="1" applyBorder="1" applyAlignment="1">
      <alignment horizontal="center"/>
    </xf>
    <xf numFmtId="0" fontId="1" fillId="11" borderId="3" xfId="16" applyNumberFormat="1" applyFont="1" applyFill="1" applyBorder="1" applyAlignment="1" applyProtection="1">
      <alignment horizontal="center" vertical="center" wrapText="1"/>
    </xf>
    <xf numFmtId="0" fontId="1" fillId="11" borderId="4" xfId="16" applyNumberFormat="1" applyFont="1" applyFill="1" applyBorder="1" applyAlignment="1" applyProtection="1">
      <alignment horizontal="center" vertical="center" wrapText="1"/>
    </xf>
    <xf numFmtId="0" fontId="1" fillId="11" borderId="4" xfId="16" applyNumberFormat="1" applyFont="1" applyFill="1" applyBorder="1" applyAlignment="1" applyProtection="1">
      <alignment horizontal="left" vertical="center" wrapText="1"/>
    </xf>
    <xf numFmtId="4" fontId="34" fillId="11" borderId="4" xfId="16" applyNumberFormat="1" applyFont="1" applyFill="1" applyBorder="1" applyAlignment="1" applyProtection="1">
      <alignment horizontal="right" vertical="center" wrapText="1"/>
    </xf>
    <xf numFmtId="4" fontId="34" fillId="11" borderId="3" xfId="16" applyNumberFormat="1" applyFont="1" applyFill="1" applyBorder="1" applyAlignment="1" applyProtection="1">
      <alignment horizontal="right" vertical="center" wrapText="1"/>
    </xf>
    <xf numFmtId="4" fontId="1" fillId="11" borderId="3" xfId="16" applyNumberFormat="1" applyFont="1" applyFill="1" applyBorder="1" applyAlignment="1" applyProtection="1">
      <alignment horizontal="right" vertical="center" wrapText="1"/>
    </xf>
    <xf numFmtId="0" fontId="8" fillId="11" borderId="9" xfId="15" applyFont="1" applyFill="1" applyAlignment="1">
      <alignment horizontal="left" vertical="center"/>
    </xf>
    <xf numFmtId="0" fontId="8" fillId="11" borderId="9" xfId="15" applyNumberFormat="1" applyFont="1" applyFill="1" applyAlignment="1" applyProtection="1">
      <alignment horizontal="left" vertical="center"/>
    </xf>
    <xf numFmtId="0" fontId="8" fillId="11" borderId="9" xfId="15" applyNumberFormat="1" applyFont="1" applyFill="1" applyAlignment="1" applyProtection="1">
      <alignment vertical="center" wrapText="1"/>
    </xf>
    <xf numFmtId="4" fontId="6" fillId="11" borderId="9" xfId="15" applyNumberFormat="1" applyFont="1" applyFill="1" applyAlignment="1">
      <alignment horizontal="right"/>
    </xf>
    <xf numFmtId="4" fontId="1" fillId="11" borderId="4" xfId="16" applyNumberFormat="1" applyFont="1" applyFill="1" applyBorder="1" applyAlignment="1" applyProtection="1">
      <alignment horizontal="right" vertical="center" wrapText="1"/>
    </xf>
    <xf numFmtId="0" fontId="41" fillId="11" borderId="9" xfId="15" applyNumberFormat="1" applyFont="1" applyFill="1" applyAlignment="1" applyProtection="1">
      <alignment horizontal="left" vertical="center" wrapText="1"/>
    </xf>
    <xf numFmtId="4" fontId="42" fillId="11" borderId="9" xfId="15" applyNumberFormat="1" applyFont="1" applyFill="1" applyAlignment="1">
      <alignment horizontal="right"/>
    </xf>
    <xf numFmtId="4" fontId="33" fillId="11" borderId="9" xfId="15" applyNumberFormat="1" applyFont="1" applyFill="1" applyAlignment="1">
      <alignment horizontal="right"/>
    </xf>
    <xf numFmtId="0" fontId="41" fillId="11" borderId="10" xfId="15" applyNumberFormat="1" applyFont="1" applyFill="1" applyBorder="1" applyAlignment="1" applyProtection="1">
      <alignment horizontal="left" vertical="center" wrapText="1"/>
    </xf>
    <xf numFmtId="4" fontId="41" fillId="11" borderId="3" xfId="15" applyNumberFormat="1" applyFont="1" applyFill="1" applyBorder="1" applyAlignment="1">
      <alignment horizontal="right"/>
    </xf>
    <xf numFmtId="4" fontId="41" fillId="0" borderId="19" xfId="15" applyNumberFormat="1" applyFont="1" applyFill="1" applyBorder="1" applyAlignment="1">
      <alignment horizontal="right"/>
    </xf>
    <xf numFmtId="0" fontId="41" fillId="11" borderId="9" xfId="15" applyNumberFormat="1" applyFont="1" applyFill="1" applyAlignment="1" applyProtection="1">
      <alignment vertical="center" wrapText="1"/>
    </xf>
    <xf numFmtId="4" fontId="41" fillId="11" borderId="9" xfId="15" applyNumberFormat="1" applyFont="1" applyFill="1" applyAlignment="1">
      <alignment horizontal="right"/>
    </xf>
    <xf numFmtId="0" fontId="5" fillId="11" borderId="3" xfId="0" applyNumberFormat="1" applyFont="1" applyFill="1" applyBorder="1" applyAlignment="1" applyProtection="1">
      <alignment horizontal="center" vertical="center" wrapText="1"/>
    </xf>
    <xf numFmtId="0" fontId="5" fillId="11" borderId="4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left" indent="1"/>
    </xf>
    <xf numFmtId="0" fontId="8" fillId="11" borderId="3" xfId="0" applyFont="1" applyFill="1" applyBorder="1" applyAlignment="1">
      <alignment horizontal="left" vertical="center"/>
    </xf>
    <xf numFmtId="0" fontId="8" fillId="11" borderId="3" xfId="0" applyNumberFormat="1" applyFont="1" applyFill="1" applyBorder="1" applyAlignment="1" applyProtection="1">
      <alignment horizontal="left" vertical="center"/>
    </xf>
    <xf numFmtId="0" fontId="8" fillId="11" borderId="3" xfId="0" applyNumberFormat="1" applyFont="1" applyFill="1" applyBorder="1" applyAlignment="1" applyProtection="1">
      <alignment vertical="center" wrapText="1"/>
    </xf>
    <xf numFmtId="4" fontId="33" fillId="11" borderId="4" xfId="0" applyNumberFormat="1" applyFont="1" applyFill="1" applyBorder="1" applyAlignment="1">
      <alignment horizontal="right"/>
    </xf>
    <xf numFmtId="4" fontId="33" fillId="11" borderId="3" xfId="0" applyNumberFormat="1" applyFont="1" applyFill="1" applyBorder="1" applyAlignment="1">
      <alignment horizontal="right"/>
    </xf>
    <xf numFmtId="4" fontId="41" fillId="0" borderId="9" xfId="15" applyNumberFormat="1" applyFont="1" applyFill="1" applyAlignment="1">
      <alignment horizontal="right"/>
    </xf>
    <xf numFmtId="0" fontId="48" fillId="0" borderId="11" xfId="0" applyFont="1" applyFill="1" applyBorder="1" applyAlignment="1">
      <alignment horizontal="center" vertical="top" wrapText="1"/>
    </xf>
    <xf numFmtId="0" fontId="48" fillId="0" borderId="12" xfId="0" applyFont="1" applyFill="1" applyBorder="1" applyAlignment="1">
      <alignment horizontal="center" vertical="top" wrapText="1"/>
    </xf>
    <xf numFmtId="0" fontId="48" fillId="0" borderId="13" xfId="0" applyFont="1" applyFill="1" applyBorder="1" applyAlignment="1">
      <alignment horizontal="center" vertical="top" wrapText="1"/>
    </xf>
    <xf numFmtId="0" fontId="48" fillId="0" borderId="14" xfId="0" applyFont="1" applyFill="1" applyBorder="1" applyAlignment="1">
      <alignment horizontal="center" vertical="top" wrapText="1"/>
    </xf>
    <xf numFmtId="0" fontId="48" fillId="0" borderId="0" xfId="0" applyFont="1" applyFill="1" applyBorder="1" applyAlignment="1">
      <alignment horizontal="center" vertical="top" wrapText="1"/>
    </xf>
    <xf numFmtId="0" fontId="48" fillId="0" borderId="15" xfId="0" applyFont="1" applyFill="1" applyBorder="1" applyAlignment="1">
      <alignment horizontal="center" vertical="top" wrapText="1"/>
    </xf>
    <xf numFmtId="0" fontId="48" fillId="0" borderId="16" xfId="0" applyFont="1" applyFill="1" applyBorder="1" applyAlignment="1">
      <alignment horizontal="center" vertical="top" wrapText="1"/>
    </xf>
    <xf numFmtId="0" fontId="48" fillId="0" borderId="17" xfId="0" applyFont="1" applyFill="1" applyBorder="1" applyAlignment="1">
      <alignment horizontal="center" vertical="top" wrapText="1"/>
    </xf>
    <xf numFmtId="0" fontId="48" fillId="0" borderId="18" xfId="0" applyFont="1" applyFill="1" applyBorder="1" applyAlignment="1">
      <alignment horizontal="center" vertical="top" wrapText="1"/>
    </xf>
    <xf numFmtId="0" fontId="8" fillId="0" borderId="1" xfId="0" quotePrefix="1" applyFont="1" applyBorder="1" applyAlignment="1">
      <alignment horizontal="left" vertical="center"/>
    </xf>
    <xf numFmtId="0" fontId="6" fillId="0" borderId="2" xfId="0" applyNumberFormat="1" applyFont="1" applyFill="1" applyBorder="1" applyAlignment="1" applyProtection="1">
      <alignment vertical="center"/>
    </xf>
    <xf numFmtId="0" fontId="4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wrapText="1"/>
    </xf>
    <xf numFmtId="0" fontId="8" fillId="11" borderId="1" xfId="0" applyNumberFormat="1" applyFont="1" applyFill="1" applyBorder="1" applyAlignment="1" applyProtection="1">
      <alignment horizontal="left" vertical="center" wrapText="1"/>
    </xf>
    <xf numFmtId="0" fontId="6" fillId="11" borderId="2" xfId="0" applyNumberFormat="1" applyFont="1" applyFill="1" applyBorder="1" applyAlignment="1" applyProtection="1">
      <alignment vertical="center" wrapText="1"/>
    </xf>
    <xf numFmtId="0" fontId="6" fillId="11" borderId="2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vertical="center" wrapText="1"/>
    </xf>
    <xf numFmtId="0" fontId="8" fillId="0" borderId="1" xfId="0" quotePrefix="1" applyFont="1" applyFill="1" applyBorder="1" applyAlignment="1">
      <alignment horizontal="left" vertical="center"/>
    </xf>
    <xf numFmtId="0" fontId="8" fillId="0" borderId="1" xfId="0" quotePrefix="1" applyNumberFormat="1" applyFont="1" applyFill="1" applyBorder="1" applyAlignment="1" applyProtection="1">
      <alignment horizontal="left" vertical="center" wrapText="1"/>
    </xf>
    <xf numFmtId="0" fontId="8" fillId="11" borderId="1" xfId="0" quotePrefix="1" applyNumberFormat="1" applyFont="1" applyFill="1" applyBorder="1" applyAlignment="1" applyProtection="1">
      <alignment horizontal="left" vertical="center" wrapText="1"/>
    </xf>
    <xf numFmtId="0" fontId="10" fillId="0" borderId="0" xfId="0" applyFont="1" applyAlignment="1">
      <alignment wrapText="1"/>
    </xf>
    <xf numFmtId="0" fontId="11" fillId="0" borderId="0" xfId="0" applyNumberFormat="1" applyFont="1" applyFill="1" applyBorder="1" applyAlignment="1" applyProtection="1">
      <alignment wrapText="1"/>
    </xf>
    <xf numFmtId="0" fontId="12" fillId="0" borderId="0" xfId="0" applyNumberFormat="1" applyFont="1" applyFill="1" applyBorder="1" applyAlignment="1" applyProtection="1">
      <alignment wrapText="1"/>
    </xf>
    <xf numFmtId="0" fontId="8" fillId="3" borderId="1" xfId="0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horizontal="left" vertical="center" wrapText="1"/>
    </xf>
    <xf numFmtId="0" fontId="8" fillId="3" borderId="4" xfId="0" applyNumberFormat="1" applyFont="1" applyFill="1" applyBorder="1" applyAlignment="1" applyProtection="1">
      <alignment horizontal="left" vertical="center" wrapText="1"/>
    </xf>
    <xf numFmtId="0" fontId="8" fillId="11" borderId="2" xfId="0" applyNumberFormat="1" applyFont="1" applyFill="1" applyBorder="1" applyAlignment="1" applyProtection="1">
      <alignment horizontal="left" vertical="center" wrapText="1"/>
    </xf>
    <xf numFmtId="0" fontId="8" fillId="11" borderId="4" xfId="0" applyNumberFormat="1" applyFont="1" applyFill="1" applyBorder="1" applyAlignment="1" applyProtection="1">
      <alignment horizontal="left" vertical="center" wrapText="1"/>
    </xf>
    <xf numFmtId="0" fontId="36" fillId="0" borderId="2" xfId="0" applyFont="1" applyBorder="1" applyAlignment="1">
      <alignment horizontal="left" vertical="center" wrapText="1"/>
    </xf>
    <xf numFmtId="0" fontId="36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4" fontId="13" fillId="0" borderId="0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5" fillId="0" borderId="4" xfId="0" applyNumberFormat="1" applyFont="1" applyFill="1" applyBorder="1" applyAlignment="1" applyProtection="1">
      <alignment horizontal="left" vertical="center" wrapText="1"/>
    </xf>
    <xf numFmtId="4" fontId="8" fillId="0" borderId="3" xfId="0" applyNumberFormat="1" applyFont="1" applyFill="1" applyBorder="1" applyAlignment="1" applyProtection="1">
      <alignment horizontal="center" vertical="center" wrapText="1"/>
    </xf>
    <xf numFmtId="4" fontId="41" fillId="0" borderId="3" xfId="0" applyNumberFormat="1" applyFont="1" applyFill="1" applyBorder="1" applyAlignment="1" applyProtection="1">
      <alignment horizontal="center" vertical="center" wrapText="1"/>
    </xf>
    <xf numFmtId="4" fontId="6" fillId="0" borderId="4" xfId="0" applyNumberFormat="1" applyFont="1" applyFill="1" applyBorder="1" applyAlignment="1">
      <alignment horizontal="center"/>
    </xf>
    <xf numFmtId="4" fontId="6" fillId="0" borderId="3" xfId="0" applyNumberFormat="1" applyFont="1" applyFill="1" applyBorder="1" applyAlignment="1">
      <alignment horizontal="center"/>
    </xf>
    <xf numFmtId="4" fontId="6" fillId="0" borderId="4" xfId="0" applyNumberFormat="1" applyFont="1" applyFill="1" applyBorder="1" applyAlignment="1">
      <alignment horizontal="right"/>
    </xf>
    <xf numFmtId="4" fontId="42" fillId="0" borderId="4" xfId="0" applyNumberFormat="1" applyFont="1" applyFill="1" applyBorder="1" applyAlignment="1">
      <alignment horizontal="center"/>
    </xf>
    <xf numFmtId="4" fontId="42" fillId="0" borderId="3" xfId="0" applyNumberFormat="1" applyFont="1" applyFill="1" applyBorder="1" applyAlignment="1">
      <alignment horizontal="right"/>
    </xf>
    <xf numFmtId="4" fontId="42" fillId="0" borderId="4" xfId="0" applyNumberFormat="1" applyFont="1" applyFill="1" applyBorder="1" applyAlignment="1">
      <alignment horizontal="right"/>
    </xf>
    <xf numFmtId="4" fontId="42" fillId="0" borderId="9" xfId="15" applyNumberFormat="1" applyFont="1" applyFill="1" applyAlignment="1">
      <alignment horizontal="right"/>
    </xf>
    <xf numFmtId="4" fontId="36" fillId="0" borderId="3" xfId="0" applyNumberFormat="1" applyFont="1" applyFill="1" applyBorder="1"/>
  </cellXfs>
  <cellStyles count="19">
    <cellStyle name="40% - Isticanje2" xfId="16" builtinId="35"/>
    <cellStyle name="Bad 1" xfId="7" xr:uid="{00000000-0005-0000-0000-000008000000}"/>
    <cellStyle name="Bilješka" xfId="15" builtinId="10"/>
    <cellStyle name="Good 1" xfId="8" xr:uid="{00000000-0005-0000-0000-000009000000}"/>
    <cellStyle name="Heading 1 1" xfId="9" xr:uid="{00000000-0005-0000-0000-00000A000000}"/>
    <cellStyle name="Heading 2 1" xfId="10" xr:uid="{00000000-0005-0000-0000-00000B000000}"/>
    <cellStyle name="Neutral 1" xfId="11" xr:uid="{00000000-0005-0000-0000-00000C000000}"/>
    <cellStyle name="Normalno" xfId="0" builtinId="0"/>
    <cellStyle name="Normalno 2" xfId="2" xr:uid="{00000000-0005-0000-0000-00000E000000}"/>
    <cellStyle name="Normalno 2 2" xfId="12" xr:uid="{00000000-0005-0000-0000-00000F000000}"/>
    <cellStyle name="Normalno 3" xfId="1" xr:uid="{00000000-0005-0000-0000-000010000000}"/>
    <cellStyle name="Normalno 3 2" xfId="6" xr:uid="{00000000-0005-0000-0000-000011000000}"/>
    <cellStyle name="Normalno 4" xfId="4" xr:uid="{00000000-0005-0000-0000-000012000000}"/>
    <cellStyle name="Note 1" xfId="13" xr:uid="{00000000-0005-0000-0000-000014000000}"/>
    <cellStyle name="Obično_List1" xfId="3" xr:uid="{00000000-0005-0000-0000-000015000000}"/>
    <cellStyle name="Valuta 2" xfId="5" xr:uid="{00000000-0005-0000-0000-000016000000}"/>
    <cellStyle name="Valuta 2 2" xfId="14" xr:uid="{00000000-0005-0000-0000-000017000000}"/>
    <cellStyle name="Valuta 2 2 2" xfId="18" xr:uid="{00000000-0005-0000-0000-000010000000}"/>
    <cellStyle name="Valuta 2 3" xfId="17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H23"/>
  <sheetViews>
    <sheetView showGridLines="0" tabSelected="1" workbookViewId="0"/>
  </sheetViews>
  <sheetFormatPr defaultRowHeight="14.4" x14ac:dyDescent="0.3"/>
  <cols>
    <col min="3" max="3" width="19.6640625" customWidth="1"/>
    <col min="4" max="4" width="14" customWidth="1"/>
    <col min="5" max="5" width="13.88671875" customWidth="1"/>
    <col min="6" max="6" width="16.109375" customWidth="1"/>
    <col min="7" max="7" width="9.44140625" customWidth="1"/>
    <col min="8" max="8" width="3.5546875" customWidth="1"/>
  </cols>
  <sheetData>
    <row r="4" spans="2:8" ht="15" thickBot="1" x14ac:dyDescent="0.35"/>
    <row r="5" spans="2:8" ht="19.95" customHeight="1" x14ac:dyDescent="0.3">
      <c r="B5" s="24"/>
      <c r="C5" s="157" t="s">
        <v>296</v>
      </c>
      <c r="D5" s="158"/>
      <c r="E5" s="158"/>
      <c r="F5" s="158"/>
      <c r="G5" s="158"/>
      <c r="H5" s="159"/>
    </row>
    <row r="6" spans="2:8" ht="19.95" customHeight="1" x14ac:dyDescent="0.3">
      <c r="B6" s="25"/>
      <c r="C6" s="160"/>
      <c r="D6" s="161"/>
      <c r="E6" s="161"/>
      <c r="F6" s="161"/>
      <c r="G6" s="161"/>
      <c r="H6" s="162"/>
    </row>
    <row r="7" spans="2:8" ht="19.95" customHeight="1" x14ac:dyDescent="0.3">
      <c r="B7" s="25"/>
      <c r="C7" s="160"/>
      <c r="D7" s="161"/>
      <c r="E7" s="161"/>
      <c r="F7" s="161"/>
      <c r="G7" s="161"/>
      <c r="H7" s="162"/>
    </row>
    <row r="8" spans="2:8" ht="19.95" customHeight="1" x14ac:dyDescent="0.3">
      <c r="B8" s="25"/>
      <c r="C8" s="160"/>
      <c r="D8" s="161"/>
      <c r="E8" s="161"/>
      <c r="F8" s="161"/>
      <c r="G8" s="161"/>
      <c r="H8" s="162"/>
    </row>
    <row r="9" spans="2:8" ht="19.95" customHeight="1" x14ac:dyDescent="0.3">
      <c r="B9" s="25"/>
      <c r="C9" s="160"/>
      <c r="D9" s="161"/>
      <c r="E9" s="161"/>
      <c r="F9" s="161"/>
      <c r="G9" s="161"/>
      <c r="H9" s="162"/>
    </row>
    <row r="10" spans="2:8" ht="19.95" customHeight="1" x14ac:dyDescent="0.3">
      <c r="B10" s="25"/>
      <c r="C10" s="160"/>
      <c r="D10" s="161"/>
      <c r="E10" s="161"/>
      <c r="F10" s="161"/>
      <c r="G10" s="161"/>
      <c r="H10" s="162"/>
    </row>
    <row r="11" spans="2:8" ht="19.95" customHeight="1" x14ac:dyDescent="0.3">
      <c r="B11" s="25"/>
      <c r="C11" s="160"/>
      <c r="D11" s="161"/>
      <c r="E11" s="161"/>
      <c r="F11" s="161"/>
      <c r="G11" s="161"/>
      <c r="H11" s="162"/>
    </row>
    <row r="12" spans="2:8" ht="19.95" customHeight="1" x14ac:dyDescent="0.3">
      <c r="B12" s="25"/>
      <c r="C12" s="160"/>
      <c r="D12" s="161"/>
      <c r="E12" s="161"/>
      <c r="F12" s="161"/>
      <c r="G12" s="161"/>
      <c r="H12" s="162"/>
    </row>
    <row r="13" spans="2:8" ht="19.95" customHeight="1" x14ac:dyDescent="0.3">
      <c r="B13" s="25"/>
      <c r="C13" s="160"/>
      <c r="D13" s="161"/>
      <c r="E13" s="161"/>
      <c r="F13" s="161"/>
      <c r="G13" s="161"/>
      <c r="H13" s="162"/>
    </row>
    <row r="14" spans="2:8" ht="10.050000000000001" customHeight="1" x14ac:dyDescent="0.3">
      <c r="B14" s="25"/>
      <c r="C14" s="160"/>
      <c r="D14" s="161"/>
      <c r="E14" s="161"/>
      <c r="F14" s="161"/>
      <c r="G14" s="161"/>
      <c r="H14" s="162"/>
    </row>
    <row r="15" spans="2:8" ht="10.050000000000001" customHeight="1" x14ac:dyDescent="0.3">
      <c r="B15" s="25"/>
      <c r="C15" s="160"/>
      <c r="D15" s="161"/>
      <c r="E15" s="161"/>
      <c r="F15" s="161"/>
      <c r="G15" s="161"/>
      <c r="H15" s="162"/>
    </row>
    <row r="16" spans="2:8" ht="10.050000000000001" customHeight="1" thickBot="1" x14ac:dyDescent="0.35">
      <c r="B16" s="25"/>
      <c r="C16" s="163"/>
      <c r="D16" s="164"/>
      <c r="E16" s="164"/>
      <c r="F16" s="164"/>
      <c r="G16" s="164"/>
      <c r="H16" s="165"/>
    </row>
    <row r="17" spans="3:4" ht="19.95" customHeight="1" x14ac:dyDescent="0.3"/>
    <row r="19" spans="3:4" x14ac:dyDescent="0.3">
      <c r="C19" s="39"/>
      <c r="D19" s="39"/>
    </row>
    <row r="20" spans="3:4" x14ac:dyDescent="0.3">
      <c r="C20" s="39"/>
      <c r="D20" s="39"/>
    </row>
    <row r="21" spans="3:4" s="55" customFormat="1" x14ac:dyDescent="0.3"/>
    <row r="22" spans="3:4" s="55" customFormat="1" x14ac:dyDescent="0.3"/>
    <row r="23" spans="3:4" x14ac:dyDescent="0.3">
      <c r="C23" s="39"/>
      <c r="D23" s="39"/>
    </row>
  </sheetData>
  <mergeCells count="1">
    <mergeCell ref="C5:H1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0"/>
  <sheetViews>
    <sheetView showGridLines="0" zoomScaleNormal="100" workbookViewId="0">
      <selection sqref="A1:J1"/>
    </sheetView>
  </sheetViews>
  <sheetFormatPr defaultRowHeight="14.4" x14ac:dyDescent="0.3"/>
  <cols>
    <col min="5" max="5" width="25.33203125" customWidth="1"/>
    <col min="6" max="10" width="25.33203125" style="29" customWidth="1"/>
    <col min="11" max="11" width="19" customWidth="1"/>
  </cols>
  <sheetData>
    <row r="1" spans="1:11" ht="42" customHeight="1" x14ac:dyDescent="0.3">
      <c r="A1" s="168" t="s">
        <v>76</v>
      </c>
      <c r="B1" s="168"/>
      <c r="C1" s="168"/>
      <c r="D1" s="168"/>
      <c r="E1" s="168"/>
      <c r="F1" s="168"/>
      <c r="G1" s="168"/>
      <c r="H1" s="168"/>
      <c r="I1" s="168"/>
      <c r="J1" s="168"/>
    </row>
    <row r="2" spans="1:11" ht="17.399999999999999" x14ac:dyDescent="0.3">
      <c r="A2" s="13"/>
      <c r="B2" s="13"/>
      <c r="C2" s="13"/>
      <c r="D2" s="13"/>
      <c r="E2" s="13"/>
      <c r="F2" s="26"/>
      <c r="G2" s="26"/>
      <c r="H2" s="26"/>
      <c r="I2" s="26"/>
      <c r="J2" s="26"/>
    </row>
    <row r="3" spans="1:11" ht="15.6" x14ac:dyDescent="0.3">
      <c r="A3" s="169" t="s">
        <v>17</v>
      </c>
      <c r="B3" s="169"/>
      <c r="C3" s="169"/>
      <c r="D3" s="169"/>
      <c r="E3" s="169"/>
      <c r="F3" s="169"/>
      <c r="G3" s="169"/>
      <c r="H3" s="169"/>
      <c r="I3" s="170"/>
      <c r="J3" s="170"/>
    </row>
    <row r="4" spans="1:11" ht="17.399999999999999" x14ac:dyDescent="0.3">
      <c r="A4" s="41"/>
      <c r="B4" s="41"/>
      <c r="C4" s="41"/>
      <c r="D4" s="41"/>
      <c r="E4" s="41"/>
      <c r="F4" s="30"/>
      <c r="G4" s="30"/>
      <c r="H4" s="30"/>
      <c r="I4" s="43"/>
      <c r="J4" s="43"/>
    </row>
    <row r="5" spans="1:11" ht="15.6" x14ac:dyDescent="0.3">
      <c r="A5" s="171" t="s">
        <v>19</v>
      </c>
      <c r="B5" s="172"/>
      <c r="C5" s="172"/>
      <c r="D5" s="172"/>
      <c r="E5" s="172"/>
      <c r="F5" s="172"/>
      <c r="G5" s="172"/>
      <c r="H5" s="172"/>
      <c r="I5" s="172"/>
      <c r="J5" s="172"/>
    </row>
    <row r="6" spans="1:11" ht="17.399999999999999" x14ac:dyDescent="0.3">
      <c r="A6" s="44"/>
      <c r="B6" s="45"/>
      <c r="C6" s="45"/>
      <c r="D6" s="45"/>
      <c r="E6" s="46"/>
      <c r="F6" s="35"/>
      <c r="G6" s="35"/>
      <c r="H6" s="35"/>
      <c r="I6" s="35"/>
      <c r="J6" s="47" t="s">
        <v>25</v>
      </c>
    </row>
    <row r="7" spans="1:11" s="64" customFormat="1" ht="26.4" x14ac:dyDescent="0.3">
      <c r="A7" s="73"/>
      <c r="B7" s="74"/>
      <c r="C7" s="74"/>
      <c r="D7" s="75"/>
      <c r="E7" s="76"/>
      <c r="F7" s="77" t="s">
        <v>84</v>
      </c>
      <c r="G7" s="77" t="s">
        <v>79</v>
      </c>
      <c r="H7" s="77" t="s">
        <v>85</v>
      </c>
      <c r="I7" s="77" t="s">
        <v>74</v>
      </c>
      <c r="J7" s="77" t="s">
        <v>86</v>
      </c>
    </row>
    <row r="8" spans="1:11" s="121" customFormat="1" x14ac:dyDescent="0.3">
      <c r="A8" s="173" t="s">
        <v>0</v>
      </c>
      <c r="B8" s="174"/>
      <c r="C8" s="174"/>
      <c r="D8" s="174"/>
      <c r="E8" s="175"/>
      <c r="F8" s="116">
        <f>F9+F10</f>
        <v>2984113.54</v>
      </c>
      <c r="G8" s="116">
        <f t="shared" ref="G8:H8" si="0">G9+G10</f>
        <v>3398163</v>
      </c>
      <c r="H8" s="116">
        <f t="shared" si="0"/>
        <v>3367402</v>
      </c>
      <c r="I8" s="116">
        <f t="shared" ref="I8:J8" si="1">I9+I10</f>
        <v>3367402</v>
      </c>
      <c r="J8" s="116">
        <f t="shared" si="1"/>
        <v>3367402</v>
      </c>
      <c r="K8" s="120"/>
    </row>
    <row r="9" spans="1:11" x14ac:dyDescent="0.3">
      <c r="A9" s="176" t="s">
        <v>26</v>
      </c>
      <c r="B9" s="177"/>
      <c r="C9" s="177"/>
      <c r="D9" s="177"/>
      <c r="E9" s="167"/>
      <c r="F9" s="36">
        <v>2984094.82</v>
      </c>
      <c r="G9" s="36">
        <v>3398163</v>
      </c>
      <c r="H9" s="36">
        <v>3367402</v>
      </c>
      <c r="I9" s="36">
        <v>3367402</v>
      </c>
      <c r="J9" s="36">
        <v>3367402</v>
      </c>
    </row>
    <row r="10" spans="1:11" x14ac:dyDescent="0.3">
      <c r="A10" s="178" t="s">
        <v>27</v>
      </c>
      <c r="B10" s="167"/>
      <c r="C10" s="167"/>
      <c r="D10" s="167"/>
      <c r="E10" s="167"/>
      <c r="F10" s="36">
        <v>18.72</v>
      </c>
      <c r="G10" s="36">
        <v>0</v>
      </c>
      <c r="H10" s="36">
        <v>0</v>
      </c>
      <c r="I10" s="36">
        <v>0</v>
      </c>
      <c r="J10" s="36">
        <v>0</v>
      </c>
    </row>
    <row r="11" spans="1:11" x14ac:dyDescent="0.3">
      <c r="A11" s="122" t="s">
        <v>1</v>
      </c>
      <c r="B11" s="123"/>
      <c r="C11" s="123"/>
      <c r="D11" s="123"/>
      <c r="E11" s="123"/>
      <c r="F11" s="116">
        <f>F12+F13</f>
        <v>2974789.4499999997</v>
      </c>
      <c r="G11" s="116">
        <f>+G12+G13</f>
        <v>3398163</v>
      </c>
      <c r="H11" s="116">
        <f t="shared" ref="H11" si="2">H12+H13</f>
        <v>3367402</v>
      </c>
      <c r="I11" s="116">
        <f t="shared" ref="I11:J11" si="3">I12+I13</f>
        <v>3367402</v>
      </c>
      <c r="J11" s="116">
        <f t="shared" si="3"/>
        <v>3367402</v>
      </c>
    </row>
    <row r="12" spans="1:11" x14ac:dyDescent="0.3">
      <c r="A12" s="179" t="s">
        <v>28</v>
      </c>
      <c r="B12" s="177"/>
      <c r="C12" s="177"/>
      <c r="D12" s="177"/>
      <c r="E12" s="177"/>
      <c r="F12" s="36">
        <v>2905473.86</v>
      </c>
      <c r="G12" s="36">
        <v>3288145</v>
      </c>
      <c r="H12" s="36">
        <v>3311202</v>
      </c>
      <c r="I12" s="36">
        <v>3311202</v>
      </c>
      <c r="J12" s="36">
        <v>3311202</v>
      </c>
    </row>
    <row r="13" spans="1:11" x14ac:dyDescent="0.3">
      <c r="A13" s="166" t="s">
        <v>29</v>
      </c>
      <c r="B13" s="167"/>
      <c r="C13" s="167"/>
      <c r="D13" s="167"/>
      <c r="E13" s="167"/>
      <c r="F13" s="37">
        <v>69315.59</v>
      </c>
      <c r="G13" s="37">
        <v>110018</v>
      </c>
      <c r="H13" s="37">
        <v>56200</v>
      </c>
      <c r="I13" s="37">
        <v>56200</v>
      </c>
      <c r="J13" s="37">
        <v>56200</v>
      </c>
    </row>
    <row r="14" spans="1:11" x14ac:dyDescent="0.3">
      <c r="A14" s="180" t="s">
        <v>51</v>
      </c>
      <c r="B14" s="174"/>
      <c r="C14" s="174"/>
      <c r="D14" s="174"/>
      <c r="E14" s="174"/>
      <c r="F14" s="116">
        <f>F8-F11</f>
        <v>9324.0900000003166</v>
      </c>
      <c r="G14" s="116">
        <f>G8-G11</f>
        <v>0</v>
      </c>
      <c r="H14" s="116">
        <f t="shared" ref="H14" si="4">H8-H11</f>
        <v>0</v>
      </c>
      <c r="I14" s="116">
        <f t="shared" ref="I14:J14" si="5">I8-I11</f>
        <v>0</v>
      </c>
      <c r="J14" s="116">
        <f t="shared" si="5"/>
        <v>0</v>
      </c>
    </row>
    <row r="15" spans="1:11" ht="17.399999999999999" x14ac:dyDescent="0.3">
      <c r="A15" s="41"/>
      <c r="B15" s="17"/>
      <c r="C15" s="17"/>
      <c r="D15" s="17"/>
      <c r="E15" s="17"/>
      <c r="F15" s="38"/>
      <c r="G15" s="38"/>
      <c r="H15" s="49"/>
      <c r="I15" s="49"/>
      <c r="J15" s="49"/>
    </row>
    <row r="16" spans="1:11" ht="15.6" x14ac:dyDescent="0.3">
      <c r="A16" s="169" t="s">
        <v>20</v>
      </c>
      <c r="B16" s="181"/>
      <c r="C16" s="181"/>
      <c r="D16" s="181"/>
      <c r="E16" s="181"/>
      <c r="F16" s="181"/>
      <c r="G16" s="181"/>
      <c r="H16" s="181"/>
      <c r="I16" s="181"/>
      <c r="J16" s="181"/>
    </row>
    <row r="17" spans="1:10" ht="17.399999999999999" x14ac:dyDescent="0.3">
      <c r="A17" s="41"/>
      <c r="B17" s="17"/>
      <c r="C17" s="17"/>
      <c r="D17" s="17"/>
      <c r="E17" s="17"/>
      <c r="F17" s="38"/>
      <c r="G17" s="38"/>
      <c r="H17" s="49"/>
      <c r="I17" s="49"/>
      <c r="J17" s="49"/>
    </row>
    <row r="18" spans="1:10" s="64" customFormat="1" ht="26.4" x14ac:dyDescent="0.3">
      <c r="A18" s="73"/>
      <c r="B18" s="74"/>
      <c r="C18" s="74"/>
      <c r="D18" s="75"/>
      <c r="E18" s="76"/>
      <c r="F18" s="77" t="s">
        <v>84</v>
      </c>
      <c r="G18" s="77" t="s">
        <v>79</v>
      </c>
      <c r="H18" s="77" t="s">
        <v>85</v>
      </c>
      <c r="I18" s="77" t="s">
        <v>74</v>
      </c>
      <c r="J18" s="77" t="s">
        <v>86</v>
      </c>
    </row>
    <row r="19" spans="1:10" x14ac:dyDescent="0.3">
      <c r="A19" s="166" t="s">
        <v>30</v>
      </c>
      <c r="B19" s="167"/>
      <c r="C19" s="167"/>
      <c r="D19" s="167"/>
      <c r="E19" s="167"/>
      <c r="F19" s="37"/>
      <c r="G19" s="37"/>
      <c r="H19" s="37"/>
      <c r="I19" s="37"/>
      <c r="J19" s="48"/>
    </row>
    <row r="20" spans="1:10" x14ac:dyDescent="0.3">
      <c r="A20" s="166" t="s">
        <v>31</v>
      </c>
      <c r="B20" s="167"/>
      <c r="C20" s="167"/>
      <c r="D20" s="167"/>
      <c r="E20" s="167"/>
      <c r="F20" s="37"/>
      <c r="G20" s="37"/>
      <c r="H20" s="37"/>
      <c r="I20" s="37"/>
      <c r="J20" s="48"/>
    </row>
    <row r="21" spans="1:10" x14ac:dyDescent="0.3">
      <c r="A21" s="180" t="s">
        <v>2</v>
      </c>
      <c r="B21" s="174"/>
      <c r="C21" s="174"/>
      <c r="D21" s="174"/>
      <c r="E21" s="174"/>
      <c r="F21" s="116">
        <f>F19-F20</f>
        <v>0</v>
      </c>
      <c r="G21" s="116">
        <f t="shared" ref="G21:J21" si="6">G19-G20</f>
        <v>0</v>
      </c>
      <c r="H21" s="116">
        <f t="shared" si="6"/>
        <v>0</v>
      </c>
      <c r="I21" s="116">
        <f t="shared" si="6"/>
        <v>0</v>
      </c>
      <c r="J21" s="116">
        <f t="shared" si="6"/>
        <v>0</v>
      </c>
    </row>
    <row r="22" spans="1:10" x14ac:dyDescent="0.3">
      <c r="A22" s="180" t="s">
        <v>52</v>
      </c>
      <c r="B22" s="174"/>
      <c r="C22" s="174"/>
      <c r="D22" s="174"/>
      <c r="E22" s="174"/>
      <c r="F22" s="116">
        <f>+F14</f>
        <v>9324.0900000003166</v>
      </c>
      <c r="G22" s="116">
        <v>0</v>
      </c>
      <c r="H22" s="116">
        <f t="shared" ref="H22:J22" si="7">H14+H21</f>
        <v>0</v>
      </c>
      <c r="I22" s="116">
        <f t="shared" si="7"/>
        <v>0</v>
      </c>
      <c r="J22" s="116">
        <f t="shared" si="7"/>
        <v>0</v>
      </c>
    </row>
    <row r="23" spans="1:10" ht="17.399999999999999" x14ac:dyDescent="0.3">
      <c r="A23" s="16"/>
      <c r="B23" s="17"/>
      <c r="C23" s="17"/>
      <c r="D23" s="17"/>
      <c r="E23" s="17"/>
      <c r="F23" s="38"/>
      <c r="G23" s="38"/>
      <c r="H23" s="49"/>
      <c r="I23" s="49"/>
      <c r="J23" s="49"/>
    </row>
    <row r="24" spans="1:10" ht="15.6" x14ac:dyDescent="0.3">
      <c r="A24" s="171" t="s">
        <v>53</v>
      </c>
      <c r="B24" s="172"/>
      <c r="C24" s="172"/>
      <c r="D24" s="172"/>
      <c r="E24" s="172"/>
      <c r="F24" s="172"/>
      <c r="G24" s="172"/>
      <c r="H24" s="172"/>
      <c r="I24" s="172"/>
      <c r="J24" s="172"/>
    </row>
    <row r="25" spans="1:10" ht="15.6" x14ac:dyDescent="0.3">
      <c r="A25" s="50"/>
      <c r="B25" s="51"/>
      <c r="C25" s="51"/>
      <c r="D25" s="51"/>
      <c r="E25" s="51"/>
      <c r="F25" s="52"/>
      <c r="G25" s="52"/>
      <c r="H25" s="52"/>
      <c r="I25" s="52"/>
      <c r="J25" s="52"/>
    </row>
    <row r="26" spans="1:10" s="64" customFormat="1" ht="26.4" x14ac:dyDescent="0.3">
      <c r="A26" s="73"/>
      <c r="B26" s="74"/>
      <c r="C26" s="74"/>
      <c r="D26" s="75"/>
      <c r="E26" s="76"/>
      <c r="F26" s="77" t="s">
        <v>84</v>
      </c>
      <c r="G26" s="77" t="s">
        <v>79</v>
      </c>
      <c r="H26" s="77" t="s">
        <v>85</v>
      </c>
      <c r="I26" s="77" t="s">
        <v>74</v>
      </c>
      <c r="J26" s="77" t="s">
        <v>86</v>
      </c>
    </row>
    <row r="27" spans="1:10" ht="15" customHeight="1" x14ac:dyDescent="0.3">
      <c r="A27" s="184" t="s">
        <v>54</v>
      </c>
      <c r="B27" s="185"/>
      <c r="C27" s="185"/>
      <c r="D27" s="185"/>
      <c r="E27" s="186"/>
      <c r="F27" s="53"/>
      <c r="G27" s="53">
        <v>0</v>
      </c>
      <c r="H27" s="53">
        <v>0</v>
      </c>
      <c r="I27" s="53">
        <v>0</v>
      </c>
      <c r="J27" s="54">
        <v>0</v>
      </c>
    </row>
    <row r="28" spans="1:10" ht="15" customHeight="1" x14ac:dyDescent="0.3">
      <c r="A28" s="180" t="s">
        <v>55</v>
      </c>
      <c r="B28" s="174"/>
      <c r="C28" s="174"/>
      <c r="D28" s="174"/>
      <c r="E28" s="174"/>
      <c r="F28" s="124"/>
      <c r="G28" s="124">
        <f>G22+G27</f>
        <v>0</v>
      </c>
      <c r="H28" s="124">
        <f t="shared" ref="H28:J28" si="8">H22+H27</f>
        <v>0</v>
      </c>
      <c r="I28" s="124">
        <f t="shared" si="8"/>
        <v>0</v>
      </c>
      <c r="J28" s="125">
        <f t="shared" si="8"/>
        <v>0</v>
      </c>
    </row>
    <row r="29" spans="1:10" ht="45" customHeight="1" x14ac:dyDescent="0.3">
      <c r="A29" s="173" t="s">
        <v>56</v>
      </c>
      <c r="B29" s="187"/>
      <c r="C29" s="187"/>
      <c r="D29" s="187"/>
      <c r="E29" s="188"/>
      <c r="F29" s="124"/>
      <c r="G29" s="124">
        <v>0</v>
      </c>
      <c r="H29" s="124">
        <f t="shared" ref="H29:J29" si="9">H14+H21+H27-H28</f>
        <v>0</v>
      </c>
      <c r="I29" s="124">
        <f t="shared" si="9"/>
        <v>0</v>
      </c>
      <c r="J29" s="125">
        <f t="shared" si="9"/>
        <v>0</v>
      </c>
    </row>
    <row r="30" spans="1:10" ht="15.6" x14ac:dyDescent="0.3">
      <c r="A30" s="50"/>
      <c r="B30" s="51"/>
      <c r="C30" s="51"/>
      <c r="D30" s="51"/>
      <c r="E30" s="51"/>
      <c r="F30" s="52"/>
      <c r="G30" s="52"/>
      <c r="H30" s="52"/>
      <c r="I30" s="52"/>
      <c r="J30" s="52"/>
    </row>
    <row r="31" spans="1:10" ht="15.6" x14ac:dyDescent="0.3">
      <c r="A31" s="171" t="s">
        <v>50</v>
      </c>
      <c r="B31" s="171"/>
      <c r="C31" s="171"/>
      <c r="D31" s="171"/>
      <c r="E31" s="171"/>
      <c r="F31" s="171"/>
      <c r="G31" s="171"/>
      <c r="H31" s="171"/>
      <c r="I31" s="171"/>
      <c r="J31" s="171"/>
    </row>
    <row r="32" spans="1:10" ht="17.399999999999999" x14ac:dyDescent="0.3">
      <c r="A32" s="16"/>
      <c r="B32" s="17"/>
      <c r="C32" s="17"/>
      <c r="D32" s="17"/>
      <c r="E32" s="17"/>
      <c r="F32" s="38"/>
      <c r="G32" s="38"/>
      <c r="H32" s="49"/>
      <c r="I32" s="49"/>
      <c r="J32" s="49"/>
    </row>
    <row r="33" spans="1:10" s="64" customFormat="1" ht="26.4" x14ac:dyDescent="0.3">
      <c r="A33" s="73"/>
      <c r="B33" s="74"/>
      <c r="C33" s="74"/>
      <c r="D33" s="75"/>
      <c r="E33" s="76"/>
      <c r="F33" s="77"/>
      <c r="G33" s="77" t="s">
        <v>79</v>
      </c>
      <c r="H33" s="77" t="s">
        <v>85</v>
      </c>
      <c r="I33" s="77" t="s">
        <v>74</v>
      </c>
      <c r="J33" s="77" t="s">
        <v>86</v>
      </c>
    </row>
    <row r="34" spans="1:10" x14ac:dyDescent="0.3">
      <c r="A34" s="184" t="s">
        <v>54</v>
      </c>
      <c r="B34" s="185"/>
      <c r="C34" s="185"/>
      <c r="D34" s="185"/>
      <c r="E34" s="186"/>
      <c r="F34" s="53"/>
      <c r="G34" s="53">
        <v>0</v>
      </c>
      <c r="H34" s="53">
        <v>0</v>
      </c>
      <c r="I34" s="53">
        <f>H37</f>
        <v>0</v>
      </c>
      <c r="J34" s="54">
        <f>I37</f>
        <v>0</v>
      </c>
    </row>
    <row r="35" spans="1:10" ht="28.5" customHeight="1" x14ac:dyDescent="0.3">
      <c r="A35" s="184" t="s">
        <v>57</v>
      </c>
      <c r="B35" s="185"/>
      <c r="C35" s="185"/>
      <c r="D35" s="185"/>
      <c r="E35" s="186"/>
      <c r="F35" s="53"/>
      <c r="G35" s="53">
        <v>0</v>
      </c>
      <c r="H35" s="53">
        <v>0</v>
      </c>
      <c r="I35" s="53">
        <v>0</v>
      </c>
      <c r="J35" s="54">
        <v>0</v>
      </c>
    </row>
    <row r="36" spans="1:10" x14ac:dyDescent="0.3">
      <c r="A36" s="184" t="s">
        <v>58</v>
      </c>
      <c r="B36" s="189"/>
      <c r="C36" s="189"/>
      <c r="D36" s="189"/>
      <c r="E36" s="190"/>
      <c r="F36" s="53"/>
      <c r="G36" s="53">
        <v>0</v>
      </c>
      <c r="H36" s="53">
        <v>0</v>
      </c>
      <c r="I36" s="53">
        <v>0</v>
      </c>
      <c r="J36" s="54">
        <v>0</v>
      </c>
    </row>
    <row r="37" spans="1:10" ht="15" customHeight="1" x14ac:dyDescent="0.3">
      <c r="A37" s="180" t="s">
        <v>55</v>
      </c>
      <c r="B37" s="174"/>
      <c r="C37" s="174"/>
      <c r="D37" s="174"/>
      <c r="E37" s="174"/>
      <c r="F37" s="124"/>
      <c r="G37" s="124">
        <v>0</v>
      </c>
      <c r="H37" s="124">
        <f t="shared" ref="H37:J37" si="10">H34-H35+H36</f>
        <v>0</v>
      </c>
      <c r="I37" s="124">
        <f t="shared" si="10"/>
        <v>0</v>
      </c>
      <c r="J37" s="125">
        <f t="shared" si="10"/>
        <v>0</v>
      </c>
    </row>
    <row r="38" spans="1:10" ht="17.25" customHeight="1" x14ac:dyDescent="0.3">
      <c r="A38" s="42"/>
      <c r="B38" s="42"/>
      <c r="C38" s="42"/>
      <c r="D38" s="42"/>
      <c r="E38" s="42"/>
      <c r="F38" s="34"/>
      <c r="G38" s="34"/>
      <c r="H38" s="34"/>
      <c r="I38" s="34"/>
      <c r="J38" s="34"/>
    </row>
    <row r="39" spans="1:10" x14ac:dyDescent="0.3">
      <c r="A39" s="182"/>
      <c r="B39" s="183"/>
      <c r="C39" s="183"/>
      <c r="D39" s="183"/>
      <c r="E39" s="183"/>
      <c r="F39" s="183"/>
      <c r="G39" s="183"/>
      <c r="H39" s="183"/>
      <c r="I39" s="183"/>
      <c r="J39" s="183"/>
    </row>
    <row r="40" spans="1:10" ht="9" customHeight="1" x14ac:dyDescent="0.3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5"/>
  <sheetViews>
    <sheetView showGridLines="0" workbookViewId="0">
      <selection sqref="A1:H1"/>
    </sheetView>
  </sheetViews>
  <sheetFormatPr defaultRowHeight="14.4" x14ac:dyDescent="0.3"/>
  <cols>
    <col min="1" max="1" width="7.44140625" customWidth="1"/>
    <col min="2" max="2" width="8.44140625" customWidth="1"/>
    <col min="3" max="3" width="25.33203125" customWidth="1"/>
    <col min="4" max="8" width="25.33203125" style="29" customWidth="1"/>
    <col min="9" max="9" width="9.109375" customWidth="1"/>
  </cols>
  <sheetData>
    <row r="1" spans="1:8" ht="42" customHeight="1" x14ac:dyDescent="0.3">
      <c r="A1" s="168" t="s">
        <v>76</v>
      </c>
      <c r="B1" s="168"/>
      <c r="C1" s="168"/>
      <c r="D1" s="168"/>
      <c r="E1" s="168"/>
      <c r="F1" s="168"/>
      <c r="G1" s="168"/>
      <c r="H1" s="168"/>
    </row>
    <row r="2" spans="1:8" ht="18" customHeight="1" x14ac:dyDescent="0.3">
      <c r="A2" s="1"/>
      <c r="B2" s="1"/>
      <c r="C2" s="1"/>
      <c r="D2" s="26"/>
      <c r="E2" s="26"/>
      <c r="F2" s="26"/>
      <c r="G2" s="26"/>
      <c r="H2" s="26"/>
    </row>
    <row r="3" spans="1:8" ht="15.75" customHeight="1" x14ac:dyDescent="0.3">
      <c r="A3" s="169" t="s">
        <v>17</v>
      </c>
      <c r="B3" s="169"/>
      <c r="C3" s="169"/>
      <c r="D3" s="169"/>
      <c r="E3" s="169"/>
      <c r="F3" s="169"/>
      <c r="G3" s="169"/>
      <c r="H3" s="169"/>
    </row>
    <row r="4" spans="1:8" ht="17.399999999999999" x14ac:dyDescent="0.3">
      <c r="A4" s="1"/>
      <c r="B4" s="1"/>
      <c r="C4" s="1"/>
      <c r="D4" s="26"/>
      <c r="E4" s="26"/>
      <c r="F4" s="26"/>
      <c r="G4" s="26"/>
      <c r="H4" s="26"/>
    </row>
    <row r="5" spans="1:8" ht="18" customHeight="1" x14ac:dyDescent="0.3">
      <c r="A5" s="169" t="s">
        <v>4</v>
      </c>
      <c r="B5" s="169"/>
      <c r="C5" s="169"/>
      <c r="D5" s="169"/>
      <c r="E5" s="169"/>
      <c r="F5" s="169"/>
      <c r="G5" s="169"/>
      <c r="H5" s="169"/>
    </row>
    <row r="6" spans="1:8" ht="17.399999999999999" x14ac:dyDescent="0.3">
      <c r="A6" s="1"/>
      <c r="B6" s="1"/>
      <c r="C6" s="1"/>
      <c r="D6" s="26"/>
      <c r="E6" s="26"/>
      <c r="F6" s="26"/>
      <c r="G6" s="26"/>
      <c r="H6" s="26"/>
    </row>
    <row r="7" spans="1:8" ht="15.75" customHeight="1" x14ac:dyDescent="0.3">
      <c r="A7" s="169" t="s">
        <v>32</v>
      </c>
      <c r="B7" s="169"/>
      <c r="C7" s="169"/>
      <c r="D7" s="169"/>
      <c r="E7" s="169"/>
      <c r="F7" s="169"/>
      <c r="G7" s="169"/>
      <c r="H7" s="169"/>
    </row>
    <row r="8" spans="1:8" ht="17.399999999999999" x14ac:dyDescent="0.3">
      <c r="A8" s="1"/>
      <c r="B8" s="1"/>
      <c r="C8" s="1"/>
      <c r="D8" s="26"/>
      <c r="E8" s="26"/>
      <c r="F8" s="30"/>
      <c r="G8" s="30"/>
      <c r="H8" s="30"/>
    </row>
    <row r="9" spans="1:8" s="64" customFormat="1" x14ac:dyDescent="0.3">
      <c r="A9" s="56" t="s">
        <v>5</v>
      </c>
      <c r="B9" s="57" t="s">
        <v>6</v>
      </c>
      <c r="C9" s="57" t="s">
        <v>3</v>
      </c>
      <c r="D9" s="85" t="s">
        <v>78</v>
      </c>
      <c r="E9" s="87" t="s">
        <v>79</v>
      </c>
      <c r="F9" s="56" t="s">
        <v>75</v>
      </c>
      <c r="G9" s="56" t="s">
        <v>95</v>
      </c>
      <c r="H9" s="56" t="s">
        <v>96</v>
      </c>
    </row>
    <row r="10" spans="1:8" s="64" customFormat="1" x14ac:dyDescent="0.3">
      <c r="A10" s="69"/>
      <c r="B10" s="70"/>
      <c r="C10" s="71" t="s">
        <v>0</v>
      </c>
      <c r="D10" s="199">
        <f>SUM(D11+D18)</f>
        <v>2984113.5400000005</v>
      </c>
      <c r="E10" s="199">
        <f>SUM(E11+E17)</f>
        <v>3398163</v>
      </c>
      <c r="F10" s="200">
        <f t="shared" ref="F10" si="0">SUM(F11+F17)</f>
        <v>3441456</v>
      </c>
      <c r="G10" s="200">
        <f t="shared" ref="G10:H10" si="1">SUM(G11+G17)</f>
        <v>3441456</v>
      </c>
      <c r="H10" s="200">
        <f t="shared" si="1"/>
        <v>3441456</v>
      </c>
    </row>
    <row r="11" spans="1:8" s="20" customFormat="1" ht="28.5" customHeight="1" x14ac:dyDescent="0.3">
      <c r="A11" s="126">
        <v>6</v>
      </c>
      <c r="B11" s="126"/>
      <c r="C11" s="126" t="s">
        <v>7</v>
      </c>
      <c r="D11" s="127">
        <f>SUM(D12:D16)</f>
        <v>2984094.8200000003</v>
      </c>
      <c r="E11" s="128">
        <f>SUM(E12:E16)</f>
        <v>3398163</v>
      </c>
      <c r="F11" s="128">
        <f t="shared" ref="F11" si="2">SUM(F12:F16)</f>
        <v>3441456</v>
      </c>
      <c r="G11" s="128">
        <f t="shared" ref="G11:H11" si="3">SUM(G12:G16)</f>
        <v>3441456</v>
      </c>
      <c r="H11" s="128">
        <f t="shared" si="3"/>
        <v>3441456</v>
      </c>
    </row>
    <row r="12" spans="1:8" ht="39.6" x14ac:dyDescent="0.3">
      <c r="A12" s="6"/>
      <c r="B12" s="9">
        <v>63</v>
      </c>
      <c r="C12" s="9" t="s">
        <v>22</v>
      </c>
      <c r="D12" s="201">
        <v>2192732.56</v>
      </c>
      <c r="E12" s="202">
        <v>2486088</v>
      </c>
      <c r="F12" s="202">
        <f>2341255+20000+133400</f>
        <v>2494655</v>
      </c>
      <c r="G12" s="202">
        <v>2494655</v>
      </c>
      <c r="H12" s="202">
        <v>2494655</v>
      </c>
    </row>
    <row r="13" spans="1:8" ht="33.75" customHeight="1" x14ac:dyDescent="0.3">
      <c r="A13" s="6"/>
      <c r="B13" s="9">
        <v>64</v>
      </c>
      <c r="C13" s="9" t="s">
        <v>59</v>
      </c>
      <c r="D13" s="201">
        <v>0.15</v>
      </c>
      <c r="E13" s="202">
        <v>0</v>
      </c>
      <c r="F13" s="202">
        <v>0</v>
      </c>
      <c r="G13" s="202">
        <v>0</v>
      </c>
      <c r="H13" s="202">
        <v>0</v>
      </c>
    </row>
    <row r="14" spans="1:8" ht="33.75" customHeight="1" x14ac:dyDescent="0.3">
      <c r="A14" s="6"/>
      <c r="B14" s="9">
        <v>65</v>
      </c>
      <c r="C14" s="10" t="s">
        <v>60</v>
      </c>
      <c r="D14" s="201">
        <v>45641.599999999999</v>
      </c>
      <c r="E14" s="202">
        <f>56300+2366</f>
        <v>58666</v>
      </c>
      <c r="F14" s="202">
        <v>91300</v>
      </c>
      <c r="G14" s="202">
        <v>91300</v>
      </c>
      <c r="H14" s="202">
        <v>91300</v>
      </c>
    </row>
    <row r="15" spans="1:8" ht="33.75" customHeight="1" x14ac:dyDescent="0.3">
      <c r="A15" s="6"/>
      <c r="B15" s="9">
        <v>66</v>
      </c>
      <c r="C15" s="10" t="s">
        <v>68</v>
      </c>
      <c r="D15" s="201">
        <v>21862</v>
      </c>
      <c r="E15" s="202">
        <v>18020</v>
      </c>
      <c r="F15" s="202">
        <v>15000</v>
      </c>
      <c r="G15" s="202">
        <v>15000</v>
      </c>
      <c r="H15" s="202">
        <v>15000</v>
      </c>
    </row>
    <row r="16" spans="1:8" ht="39.6" x14ac:dyDescent="0.3">
      <c r="A16" s="7"/>
      <c r="B16" s="7">
        <v>67</v>
      </c>
      <c r="C16" s="9" t="s">
        <v>24</v>
      </c>
      <c r="D16" s="201">
        <v>723858.51</v>
      </c>
      <c r="E16" s="202">
        <v>835389</v>
      </c>
      <c r="F16" s="202">
        <v>840501</v>
      </c>
      <c r="G16" s="202">
        <v>840501</v>
      </c>
      <c r="H16" s="202">
        <v>840501</v>
      </c>
    </row>
    <row r="17" spans="1:10" ht="26.4" x14ac:dyDescent="0.3">
      <c r="A17" s="151">
        <v>7</v>
      </c>
      <c r="B17" s="152"/>
      <c r="C17" s="153" t="s">
        <v>8</v>
      </c>
      <c r="D17" s="154"/>
      <c r="E17" s="155"/>
      <c r="F17" s="155"/>
      <c r="G17" s="155"/>
      <c r="H17" s="155"/>
      <c r="J17" s="31"/>
    </row>
    <row r="18" spans="1:10" ht="39.6" x14ac:dyDescent="0.3">
      <c r="A18" s="9"/>
      <c r="B18" s="9">
        <v>72</v>
      </c>
      <c r="C18" s="15" t="s">
        <v>21</v>
      </c>
      <c r="D18" s="204">
        <v>18.72</v>
      </c>
      <c r="E18" s="28"/>
      <c r="F18" s="28"/>
      <c r="G18" s="28"/>
      <c r="H18" s="28"/>
    </row>
    <row r="21" spans="1:10" ht="15.6" x14ac:dyDescent="0.3">
      <c r="A21" s="169" t="s">
        <v>33</v>
      </c>
      <c r="B21" s="191"/>
      <c r="C21" s="191"/>
      <c r="D21" s="191"/>
      <c r="E21" s="191"/>
      <c r="F21" s="191"/>
      <c r="G21" s="191"/>
      <c r="H21" s="191"/>
    </row>
    <row r="22" spans="1:10" ht="17.399999999999999" x14ac:dyDescent="0.3">
      <c r="A22" s="1"/>
      <c r="B22" s="1"/>
      <c r="C22" s="1"/>
      <c r="D22" s="26"/>
      <c r="E22" s="26"/>
      <c r="F22" s="26"/>
      <c r="G22" s="26"/>
      <c r="H22" s="26"/>
    </row>
    <row r="23" spans="1:10" s="64" customFormat="1" x14ac:dyDescent="0.3">
      <c r="A23" s="56" t="s">
        <v>5</v>
      </c>
      <c r="B23" s="57" t="s">
        <v>6</v>
      </c>
      <c r="C23" s="57" t="s">
        <v>9</v>
      </c>
      <c r="D23" s="84" t="s">
        <v>78</v>
      </c>
      <c r="E23" s="88" t="s">
        <v>79</v>
      </c>
      <c r="F23" s="72" t="s">
        <v>75</v>
      </c>
      <c r="G23" s="72" t="s">
        <v>75</v>
      </c>
      <c r="H23" s="72" t="s">
        <v>75</v>
      </c>
    </row>
    <row r="24" spans="1:10" s="20" customFormat="1" ht="25.5" customHeight="1" x14ac:dyDescent="0.3">
      <c r="A24" s="129"/>
      <c r="B24" s="130"/>
      <c r="C24" s="131" t="s">
        <v>1</v>
      </c>
      <c r="D24" s="132">
        <f>D25+D31</f>
        <v>2974789.4499999997</v>
      </c>
      <c r="E24" s="133">
        <f>E25+E31</f>
        <v>3398163</v>
      </c>
      <c r="F24" s="134">
        <f>F25+F31</f>
        <v>3441456</v>
      </c>
      <c r="G24" s="134">
        <f>G25+G31</f>
        <v>3441456</v>
      </c>
      <c r="H24" s="134">
        <f>H25+H31</f>
        <v>3441456</v>
      </c>
    </row>
    <row r="25" spans="1:10" ht="23.25" customHeight="1" x14ac:dyDescent="0.3">
      <c r="A25" s="97">
        <v>3</v>
      </c>
      <c r="B25" s="97"/>
      <c r="C25" s="97" t="s">
        <v>10</v>
      </c>
      <c r="D25" s="98">
        <f>SUM(D26:D30)</f>
        <v>2905473.86</v>
      </c>
      <c r="E25" s="98">
        <f>SUM(E26:E30)</f>
        <v>3288145</v>
      </c>
      <c r="F25" s="98">
        <f>SUM(F26:F30)</f>
        <v>3385256</v>
      </c>
      <c r="G25" s="98">
        <f t="shared" ref="G25:H25" si="4">SUM(G26:G30)</f>
        <v>3385256</v>
      </c>
      <c r="H25" s="98">
        <f t="shared" si="4"/>
        <v>3385256</v>
      </c>
      <c r="I25" s="20"/>
    </row>
    <row r="26" spans="1:10" ht="15.75" customHeight="1" x14ac:dyDescent="0.3">
      <c r="A26" s="6"/>
      <c r="B26" s="9">
        <v>31</v>
      </c>
      <c r="C26" s="9" t="s">
        <v>11</v>
      </c>
      <c r="D26" s="203">
        <v>2348803.31</v>
      </c>
      <c r="E26" s="112">
        <v>2742110</v>
      </c>
      <c r="F26" s="112">
        <f>2296855+634946</f>
        <v>2931801</v>
      </c>
      <c r="G26" s="112">
        <f>2296855+634946</f>
        <v>2931801</v>
      </c>
      <c r="H26" s="112">
        <f>2296855+634946</f>
        <v>2931801</v>
      </c>
      <c r="I26" s="20"/>
    </row>
    <row r="27" spans="1:10" x14ac:dyDescent="0.3">
      <c r="A27" s="7"/>
      <c r="B27" s="7">
        <v>32</v>
      </c>
      <c r="C27" s="7" t="s">
        <v>18</v>
      </c>
      <c r="D27" s="203">
        <v>517020.09</v>
      </c>
      <c r="E27" s="112">
        <v>500221</v>
      </c>
      <c r="F27" s="112">
        <f>175055+261000</f>
        <v>436055</v>
      </c>
      <c r="G27" s="112">
        <f>175055+261000</f>
        <v>436055</v>
      </c>
      <c r="H27" s="112">
        <f>175055+261000</f>
        <v>436055</v>
      </c>
      <c r="I27" s="20"/>
    </row>
    <row r="28" spans="1:10" x14ac:dyDescent="0.3">
      <c r="A28" s="7"/>
      <c r="B28" s="7">
        <v>34</v>
      </c>
      <c r="C28" s="8" t="s">
        <v>61</v>
      </c>
      <c r="D28" s="203">
        <v>965.04</v>
      </c>
      <c r="E28" s="112">
        <v>780</v>
      </c>
      <c r="F28" s="112">
        <v>200</v>
      </c>
      <c r="G28" s="112">
        <v>200</v>
      </c>
      <c r="H28" s="112">
        <v>200</v>
      </c>
      <c r="I28" s="20"/>
    </row>
    <row r="29" spans="1:10" x14ac:dyDescent="0.3">
      <c r="A29" s="7"/>
      <c r="B29" s="7">
        <v>37</v>
      </c>
      <c r="C29" s="8" t="s">
        <v>94</v>
      </c>
      <c r="D29" s="203">
        <v>37646.54</v>
      </c>
      <c r="E29" s="112">
        <v>43834</v>
      </c>
      <c r="F29" s="112">
        <v>16000</v>
      </c>
      <c r="G29" s="112">
        <v>16000</v>
      </c>
      <c r="H29" s="112">
        <v>16000</v>
      </c>
      <c r="I29" s="20"/>
    </row>
    <row r="30" spans="1:10" x14ac:dyDescent="0.3">
      <c r="A30" s="7"/>
      <c r="B30" s="7">
        <v>38</v>
      </c>
      <c r="C30" s="7" t="s">
        <v>70</v>
      </c>
      <c r="D30" s="203">
        <v>1038.8800000000001</v>
      </c>
      <c r="E30" s="112">
        <v>1200</v>
      </c>
      <c r="F30" s="112">
        <v>1200</v>
      </c>
      <c r="G30" s="112">
        <v>1200</v>
      </c>
      <c r="H30" s="112">
        <v>1200</v>
      </c>
      <c r="I30" s="20"/>
    </row>
    <row r="31" spans="1:10" ht="26.4" x14ac:dyDescent="0.3">
      <c r="A31" s="135">
        <v>4</v>
      </c>
      <c r="B31" s="136"/>
      <c r="C31" s="137" t="s">
        <v>12</v>
      </c>
      <c r="D31" s="138">
        <f>D32</f>
        <v>69315.59</v>
      </c>
      <c r="E31" s="138">
        <f t="shared" ref="E31:H31" si="5">E32</f>
        <v>110018</v>
      </c>
      <c r="F31" s="138">
        <f t="shared" si="5"/>
        <v>56200</v>
      </c>
      <c r="G31" s="138">
        <f t="shared" si="5"/>
        <v>56200</v>
      </c>
      <c r="H31" s="138">
        <f t="shared" si="5"/>
        <v>56200</v>
      </c>
      <c r="I31" s="20"/>
    </row>
    <row r="32" spans="1:10" ht="39.6" x14ac:dyDescent="0.3">
      <c r="A32" s="9"/>
      <c r="B32" s="9">
        <v>42</v>
      </c>
      <c r="C32" s="15" t="s">
        <v>13</v>
      </c>
      <c r="D32" s="203">
        <v>69315.59</v>
      </c>
      <c r="E32" s="112">
        <v>110018</v>
      </c>
      <c r="F32" s="112">
        <f t="shared" ref="F32:H32" si="6">26900+29300</f>
        <v>56200</v>
      </c>
      <c r="G32" s="112">
        <f t="shared" si="6"/>
        <v>56200</v>
      </c>
      <c r="H32" s="112">
        <f t="shared" si="6"/>
        <v>56200</v>
      </c>
      <c r="I32" s="20"/>
    </row>
    <row r="33" spans="1:12" x14ac:dyDescent="0.3">
      <c r="I33" s="20"/>
    </row>
    <row r="35" spans="1:12" ht="18" x14ac:dyDescent="0.3">
      <c r="A35" s="13"/>
      <c r="B35" s="13"/>
      <c r="C35" s="13"/>
      <c r="D35" s="26"/>
      <c r="E35" s="26"/>
      <c r="F35" s="26"/>
      <c r="G35" s="26"/>
      <c r="H35" s="26"/>
      <c r="I35" s="13"/>
      <c r="J35" s="18"/>
      <c r="K35" s="13"/>
      <c r="L35" s="19"/>
    </row>
  </sheetData>
  <mergeCells count="5">
    <mergeCell ref="A21:H21"/>
    <mergeCell ref="A1:H1"/>
    <mergeCell ref="A3:H3"/>
    <mergeCell ref="A5:H5"/>
    <mergeCell ref="A7:H7"/>
  </mergeCells>
  <pageMargins left="0.7" right="0.7" top="0.75" bottom="0.75" header="0.3" footer="0.3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51"/>
  <sheetViews>
    <sheetView showGridLines="0" workbookViewId="0">
      <selection sqref="A1:F1"/>
    </sheetView>
  </sheetViews>
  <sheetFormatPr defaultRowHeight="14.4" x14ac:dyDescent="0.3"/>
  <cols>
    <col min="1" max="1" width="25.33203125" customWidth="1"/>
    <col min="2" max="2" width="25.33203125" style="29" customWidth="1"/>
    <col min="3" max="6" width="25.33203125" style="106" customWidth="1"/>
    <col min="7" max="7" width="8.88671875" style="121"/>
  </cols>
  <sheetData>
    <row r="1" spans="1:6" ht="42" customHeight="1" x14ac:dyDescent="0.3">
      <c r="A1" s="168" t="s">
        <v>76</v>
      </c>
      <c r="B1" s="168"/>
      <c r="C1" s="168"/>
      <c r="D1" s="168"/>
      <c r="E1" s="168"/>
      <c r="F1" s="168"/>
    </row>
    <row r="2" spans="1:6" ht="18" customHeight="1" x14ac:dyDescent="0.3">
      <c r="A2" s="41"/>
      <c r="B2" s="30"/>
      <c r="C2" s="103"/>
      <c r="D2" s="103"/>
      <c r="E2" s="103"/>
      <c r="F2" s="103"/>
    </row>
    <row r="3" spans="1:6" ht="15.75" customHeight="1" x14ac:dyDescent="0.3">
      <c r="A3" s="192" t="s">
        <v>17</v>
      </c>
      <c r="B3" s="192"/>
      <c r="C3" s="192"/>
      <c r="D3" s="192"/>
      <c r="E3" s="192"/>
      <c r="F3" s="192"/>
    </row>
    <row r="4" spans="1:6" ht="17.399999999999999" x14ac:dyDescent="0.3">
      <c r="A4" s="42"/>
      <c r="B4" s="30"/>
      <c r="C4" s="103"/>
      <c r="D4" s="103"/>
      <c r="E4" s="103"/>
      <c r="F4" s="103"/>
    </row>
    <row r="5" spans="1:6" ht="18" customHeight="1" x14ac:dyDescent="0.3">
      <c r="A5" s="192" t="s">
        <v>4</v>
      </c>
      <c r="B5" s="192"/>
      <c r="C5" s="192"/>
      <c r="D5" s="192"/>
      <c r="E5" s="192"/>
      <c r="F5" s="192"/>
    </row>
    <row r="6" spans="1:6" ht="17.399999999999999" x14ac:dyDescent="0.3">
      <c r="A6" s="41"/>
      <c r="B6" s="30"/>
      <c r="C6" s="103"/>
      <c r="D6" s="103"/>
      <c r="E6" s="103"/>
      <c r="F6" s="103"/>
    </row>
    <row r="7" spans="1:6" ht="15.75" customHeight="1" x14ac:dyDescent="0.3">
      <c r="A7" s="171" t="s">
        <v>34</v>
      </c>
      <c r="B7" s="171"/>
      <c r="C7" s="171"/>
      <c r="D7" s="171"/>
      <c r="E7" s="171"/>
      <c r="F7" s="171"/>
    </row>
    <row r="8" spans="1:6" ht="17.399999999999999" x14ac:dyDescent="0.3">
      <c r="A8" s="41"/>
      <c r="B8" s="30"/>
      <c r="C8" s="103"/>
      <c r="D8" s="103"/>
      <c r="E8" s="103"/>
      <c r="F8" s="103"/>
    </row>
    <row r="10" spans="1:6" x14ac:dyDescent="0.3">
      <c r="A10" s="56" t="s">
        <v>36</v>
      </c>
      <c r="B10" s="57" t="s">
        <v>78</v>
      </c>
      <c r="C10" s="104" t="s">
        <v>79</v>
      </c>
      <c r="D10" s="104" t="s">
        <v>75</v>
      </c>
      <c r="E10" s="104" t="s">
        <v>95</v>
      </c>
      <c r="F10" s="104" t="s">
        <v>96</v>
      </c>
    </row>
    <row r="11" spans="1:6" x14ac:dyDescent="0.3">
      <c r="A11" s="126" t="s">
        <v>0</v>
      </c>
      <c r="B11" s="139">
        <f>B12+B26</f>
        <v>2984113.54</v>
      </c>
      <c r="C11" s="134">
        <f>C12+C26</f>
        <v>3398163</v>
      </c>
      <c r="D11" s="134">
        <f t="shared" ref="D11" si="0">D12+D26</f>
        <v>3441456</v>
      </c>
      <c r="E11" s="134">
        <f t="shared" ref="E11:F11" si="1">E12+E26</f>
        <v>3441456</v>
      </c>
      <c r="F11" s="134">
        <f t="shared" si="1"/>
        <v>3441456</v>
      </c>
    </row>
    <row r="12" spans="1:6" x14ac:dyDescent="0.3">
      <c r="A12" s="102" t="s">
        <v>41</v>
      </c>
      <c r="B12" s="100">
        <f>SUM(B13:B21)</f>
        <v>2984113.54</v>
      </c>
      <c r="C12" s="101">
        <f>SUM(C13:C21)</f>
        <v>3398163</v>
      </c>
      <c r="D12" s="101">
        <f t="shared" ref="D12" si="2">SUM(D13:D21)</f>
        <v>3441456</v>
      </c>
      <c r="E12" s="101">
        <f t="shared" ref="E12:F12" si="3">SUM(E13:E21)</f>
        <v>3441456</v>
      </c>
      <c r="F12" s="101">
        <f t="shared" si="3"/>
        <v>3441456</v>
      </c>
    </row>
    <row r="13" spans="1:6" x14ac:dyDescent="0.3">
      <c r="A13" s="58" t="s">
        <v>80</v>
      </c>
      <c r="B13" s="59">
        <v>543850.04</v>
      </c>
      <c r="C13" s="205">
        <v>630289</v>
      </c>
      <c r="D13" s="205">
        <f>609009+200</f>
        <v>609209</v>
      </c>
      <c r="E13" s="205">
        <v>609209</v>
      </c>
      <c r="F13" s="205">
        <v>609209</v>
      </c>
    </row>
    <row r="14" spans="1:6" x14ac:dyDescent="0.3">
      <c r="A14" s="58" t="s">
        <v>81</v>
      </c>
      <c r="B14" s="59">
        <v>0</v>
      </c>
      <c r="C14" s="205">
        <v>2366</v>
      </c>
      <c r="D14" s="205">
        <v>0</v>
      </c>
      <c r="E14" s="205">
        <v>0</v>
      </c>
      <c r="F14" s="205">
        <v>0</v>
      </c>
    </row>
    <row r="15" spans="1:6" x14ac:dyDescent="0.3">
      <c r="A15" s="60" t="s">
        <v>88</v>
      </c>
      <c r="B15" s="59">
        <v>19327.150000000001</v>
      </c>
      <c r="C15" s="205">
        <v>18000</v>
      </c>
      <c r="D15" s="205">
        <v>15000</v>
      </c>
      <c r="E15" s="205">
        <v>15000</v>
      </c>
      <c r="F15" s="205">
        <v>15000</v>
      </c>
    </row>
    <row r="16" spans="1:6" ht="26.4" x14ac:dyDescent="0.3">
      <c r="A16" s="60" t="s">
        <v>89</v>
      </c>
      <c r="B16" s="59">
        <v>0</v>
      </c>
      <c r="C16" s="205">
        <v>0</v>
      </c>
      <c r="D16" s="205">
        <v>0</v>
      </c>
      <c r="E16" s="205">
        <v>0</v>
      </c>
      <c r="F16" s="205">
        <v>0</v>
      </c>
    </row>
    <row r="17" spans="1:6" ht="26.4" x14ac:dyDescent="0.3">
      <c r="A17" s="60" t="s">
        <v>87</v>
      </c>
      <c r="B17" s="59">
        <v>137400.4</v>
      </c>
      <c r="C17" s="205">
        <v>151000</v>
      </c>
      <c r="D17" s="205">
        <v>146300</v>
      </c>
      <c r="E17" s="205">
        <v>146300</v>
      </c>
      <c r="F17" s="205">
        <v>146300</v>
      </c>
    </row>
    <row r="18" spans="1:6" ht="26.4" x14ac:dyDescent="0.3">
      <c r="A18" s="60" t="s">
        <v>90</v>
      </c>
      <c r="B18" s="59">
        <v>138.12</v>
      </c>
      <c r="C18" s="205">
        <v>0</v>
      </c>
      <c r="D18" s="205">
        <v>0</v>
      </c>
      <c r="E18" s="205">
        <v>0</v>
      </c>
      <c r="F18" s="205">
        <v>0</v>
      </c>
    </row>
    <row r="19" spans="1:6" x14ac:dyDescent="0.3">
      <c r="A19" s="60" t="s">
        <v>91</v>
      </c>
      <c r="B19" s="59">
        <v>42469.95</v>
      </c>
      <c r="C19" s="205">
        <v>54100</v>
      </c>
      <c r="D19" s="205">
        <v>84992</v>
      </c>
      <c r="E19" s="205">
        <v>84992</v>
      </c>
      <c r="F19" s="205">
        <v>84992</v>
      </c>
    </row>
    <row r="20" spans="1:6" ht="39.6" x14ac:dyDescent="0.3">
      <c r="A20" s="60" t="s">
        <v>92</v>
      </c>
      <c r="B20" s="59">
        <v>2041825.88</v>
      </c>
      <c r="C20" s="205">
        <v>2324795</v>
      </c>
      <c r="D20" s="205">
        <v>2341255</v>
      </c>
      <c r="E20" s="205">
        <v>2341255</v>
      </c>
      <c r="F20" s="205">
        <v>2341255</v>
      </c>
    </row>
    <row r="21" spans="1:6" ht="26.4" x14ac:dyDescent="0.3">
      <c r="A21" s="60" t="s">
        <v>93</v>
      </c>
      <c r="B21" s="59">
        <f>18.72+199083.28</f>
        <v>199102</v>
      </c>
      <c r="C21" s="205">
        <v>217613</v>
      </c>
      <c r="D21" s="205">
        <v>244700</v>
      </c>
      <c r="E21" s="205">
        <v>244700</v>
      </c>
      <c r="F21" s="205">
        <v>244700</v>
      </c>
    </row>
    <row r="22" spans="1:6" x14ac:dyDescent="0.3">
      <c r="A22" s="61" t="s">
        <v>23</v>
      </c>
      <c r="B22" s="59"/>
      <c r="C22" s="59"/>
      <c r="D22" s="28"/>
      <c r="E22" s="28"/>
      <c r="F22" s="28"/>
    </row>
    <row r="23" spans="1:6" ht="26.4" x14ac:dyDescent="0.3">
      <c r="A23" s="140" t="s">
        <v>39</v>
      </c>
      <c r="B23" s="141"/>
      <c r="C23" s="141"/>
      <c r="D23" s="142"/>
      <c r="E23" s="142"/>
      <c r="F23" s="142"/>
    </row>
    <row r="24" spans="1:6" ht="26.4" x14ac:dyDescent="0.3">
      <c r="A24" s="60" t="s">
        <v>40</v>
      </c>
      <c r="B24" s="62"/>
      <c r="C24" s="59"/>
      <c r="D24" s="28"/>
      <c r="E24" s="28"/>
      <c r="F24" s="28"/>
    </row>
    <row r="25" spans="1:6" x14ac:dyDescent="0.3">
      <c r="A25" s="63" t="s">
        <v>37</v>
      </c>
      <c r="B25" s="62"/>
      <c r="C25" s="59"/>
      <c r="D25" s="28"/>
      <c r="E25" s="28"/>
      <c r="F25" s="28"/>
    </row>
    <row r="26" spans="1:6" x14ac:dyDescent="0.3">
      <c r="A26" s="58" t="s">
        <v>38</v>
      </c>
      <c r="B26" s="62"/>
      <c r="C26" s="59"/>
      <c r="D26" s="28"/>
      <c r="E26" s="28"/>
      <c r="F26" s="28"/>
    </row>
    <row r="27" spans="1:6" x14ac:dyDescent="0.3">
      <c r="A27" s="64"/>
      <c r="B27" s="65"/>
      <c r="C27" s="105"/>
    </row>
    <row r="28" spans="1:6" x14ac:dyDescent="0.3">
      <c r="A28" s="64"/>
      <c r="B28" s="64"/>
      <c r="C28" s="107"/>
      <c r="D28" s="108"/>
      <c r="E28" s="108"/>
      <c r="F28" s="108"/>
    </row>
    <row r="29" spans="1:6" ht="15.6" x14ac:dyDescent="0.3">
      <c r="A29" s="168" t="s">
        <v>35</v>
      </c>
      <c r="B29" s="168"/>
      <c r="C29" s="168"/>
      <c r="D29" s="168"/>
      <c r="E29" s="168"/>
      <c r="F29" s="168"/>
    </row>
    <row r="30" spans="1:6" ht="17.399999999999999" x14ac:dyDescent="0.3">
      <c r="A30" s="66"/>
      <c r="B30" s="66"/>
      <c r="C30" s="109"/>
      <c r="D30" s="110"/>
      <c r="E30" s="110"/>
      <c r="F30" s="110"/>
    </row>
    <row r="31" spans="1:6" x14ac:dyDescent="0.3">
      <c r="A31" s="56" t="s">
        <v>36</v>
      </c>
      <c r="B31" s="57" t="s">
        <v>78</v>
      </c>
      <c r="C31" s="104" t="s">
        <v>79</v>
      </c>
      <c r="D31" s="104" t="s">
        <v>75</v>
      </c>
      <c r="E31" s="104" t="s">
        <v>75</v>
      </c>
      <c r="F31" s="104" t="s">
        <v>75</v>
      </c>
    </row>
    <row r="32" spans="1:6" x14ac:dyDescent="0.3">
      <c r="A32" s="126" t="s">
        <v>1</v>
      </c>
      <c r="B32" s="139">
        <f>B33+B44</f>
        <v>2303604.94</v>
      </c>
      <c r="C32" s="134">
        <f>C33+C44</f>
        <v>3398163</v>
      </c>
      <c r="D32" s="134">
        <f t="shared" ref="D32" si="4">D33+D44</f>
        <v>3367402</v>
      </c>
      <c r="E32" s="134">
        <f t="shared" ref="E32:F32" si="5">E33+E44</f>
        <v>3367402</v>
      </c>
      <c r="F32" s="134">
        <f t="shared" si="5"/>
        <v>3367402</v>
      </c>
    </row>
    <row r="33" spans="1:7" x14ac:dyDescent="0.3">
      <c r="A33" s="143" t="s">
        <v>41</v>
      </c>
      <c r="B33" s="144">
        <f>SUM(B34:B42)</f>
        <v>2236836.5499999998</v>
      </c>
      <c r="C33" s="144">
        <f>SUM(C34:C42)</f>
        <v>3288145</v>
      </c>
      <c r="D33" s="144">
        <f t="shared" ref="D33" si="6">SUM(D34:D42)</f>
        <v>3311202</v>
      </c>
      <c r="E33" s="144">
        <f t="shared" ref="E33:F33" si="7">SUM(E34:E42)</f>
        <v>3311202</v>
      </c>
      <c r="F33" s="144">
        <f t="shared" si="7"/>
        <v>3311202</v>
      </c>
      <c r="G33" s="145"/>
    </row>
    <row r="34" spans="1:7" x14ac:dyDescent="0.3">
      <c r="A34" s="58" t="s">
        <v>80</v>
      </c>
      <c r="B34" s="205">
        <v>487462.08</v>
      </c>
      <c r="C34" s="205">
        <v>598484</v>
      </c>
      <c r="D34" s="205">
        <f>551771</f>
        <v>551771</v>
      </c>
      <c r="E34" s="205">
        <f t="shared" ref="E34:F34" si="8">551771</f>
        <v>551771</v>
      </c>
      <c r="F34" s="205">
        <f t="shared" si="8"/>
        <v>551771</v>
      </c>
    </row>
    <row r="35" spans="1:7" x14ac:dyDescent="0.3">
      <c r="A35" s="58" t="s">
        <v>81</v>
      </c>
      <c r="B35" s="205">
        <v>0</v>
      </c>
      <c r="C35" s="205">
        <v>2366</v>
      </c>
      <c r="D35" s="205">
        <v>0</v>
      </c>
      <c r="E35" s="205">
        <v>0</v>
      </c>
      <c r="F35" s="205">
        <v>0</v>
      </c>
    </row>
    <row r="36" spans="1:7" x14ac:dyDescent="0.3">
      <c r="A36" s="60" t="s">
        <v>62</v>
      </c>
      <c r="B36" s="205">
        <v>1477.5</v>
      </c>
      <c r="C36" s="205">
        <v>8000</v>
      </c>
      <c r="D36" s="205">
        <v>10000</v>
      </c>
      <c r="E36" s="205">
        <v>10000</v>
      </c>
      <c r="F36" s="205">
        <v>10000</v>
      </c>
    </row>
    <row r="37" spans="1:7" ht="26.4" x14ac:dyDescent="0.3">
      <c r="A37" s="60" t="s">
        <v>82</v>
      </c>
      <c r="B37" s="205">
        <v>0</v>
      </c>
      <c r="C37" s="205">
        <v>0</v>
      </c>
      <c r="D37" s="205">
        <v>0</v>
      </c>
      <c r="E37" s="205">
        <v>0</v>
      </c>
      <c r="F37" s="205">
        <v>0</v>
      </c>
    </row>
    <row r="38" spans="1:7" ht="26.4" x14ac:dyDescent="0.3">
      <c r="A38" s="60" t="s">
        <v>87</v>
      </c>
      <c r="B38" s="205">
        <v>98964.44</v>
      </c>
      <c r="C38" s="205">
        <v>113000</v>
      </c>
      <c r="D38" s="205">
        <v>113000</v>
      </c>
      <c r="E38" s="205">
        <v>113000</v>
      </c>
      <c r="F38" s="205">
        <v>113000</v>
      </c>
    </row>
    <row r="39" spans="1:7" ht="26.4" x14ac:dyDescent="0.3">
      <c r="A39" s="60" t="s">
        <v>69</v>
      </c>
      <c r="B39" s="205">
        <v>129.27000000000001</v>
      </c>
      <c r="C39" s="205">
        <v>0</v>
      </c>
      <c r="D39" s="205">
        <v>200</v>
      </c>
      <c r="E39" s="205">
        <v>200</v>
      </c>
      <c r="F39" s="205">
        <v>200</v>
      </c>
    </row>
    <row r="40" spans="1:7" x14ac:dyDescent="0.3">
      <c r="A40" s="58" t="s">
        <v>63</v>
      </c>
      <c r="B40" s="205">
        <v>42292.93</v>
      </c>
      <c r="C40" s="205">
        <v>54100</v>
      </c>
      <c r="D40" s="205">
        <v>96576</v>
      </c>
      <c r="E40" s="205">
        <v>96576</v>
      </c>
      <c r="F40" s="205">
        <v>96576</v>
      </c>
    </row>
    <row r="41" spans="1:7" ht="39.6" x14ac:dyDescent="0.3">
      <c r="A41" s="60" t="s">
        <v>64</v>
      </c>
      <c r="B41" s="205">
        <v>1501342.93</v>
      </c>
      <c r="C41" s="205">
        <v>2324795</v>
      </c>
      <c r="D41" s="205">
        <v>2341255</v>
      </c>
      <c r="E41" s="205">
        <v>2341255</v>
      </c>
      <c r="F41" s="205">
        <v>2341255</v>
      </c>
    </row>
    <row r="42" spans="1:7" x14ac:dyDescent="0.3">
      <c r="A42" s="58" t="s">
        <v>65</v>
      </c>
      <c r="B42" s="205">
        <v>105167.4</v>
      </c>
      <c r="C42" s="205">
        <v>187400</v>
      </c>
      <c r="D42" s="205">
        <f>220300-21900</f>
        <v>198400</v>
      </c>
      <c r="E42" s="205">
        <f t="shared" ref="E42:F42" si="9">220300-21900</f>
        <v>198400</v>
      </c>
      <c r="F42" s="205">
        <f t="shared" si="9"/>
        <v>198400</v>
      </c>
    </row>
    <row r="43" spans="1:7" x14ac:dyDescent="0.3">
      <c r="A43" s="67"/>
      <c r="B43" s="62"/>
      <c r="C43" s="59"/>
      <c r="D43" s="59"/>
      <c r="E43" s="59"/>
      <c r="F43" s="59"/>
    </row>
    <row r="44" spans="1:7" ht="26.4" x14ac:dyDescent="0.3">
      <c r="A44" s="146" t="s">
        <v>66</v>
      </c>
      <c r="B44" s="147">
        <f>SUM(B46:B49)</f>
        <v>66768.39</v>
      </c>
      <c r="C44" s="147">
        <f>SUM(C45:C49)</f>
        <v>110018</v>
      </c>
      <c r="D44" s="147">
        <f t="shared" ref="D44" si="10">SUM(D46:D49)</f>
        <v>56200</v>
      </c>
      <c r="E44" s="147">
        <f t="shared" ref="E44:F44" si="11">SUM(E46:E49)</f>
        <v>56200</v>
      </c>
      <c r="F44" s="147">
        <f t="shared" si="11"/>
        <v>56200</v>
      </c>
    </row>
    <row r="45" spans="1:7" x14ac:dyDescent="0.3">
      <c r="A45" s="58" t="s">
        <v>80</v>
      </c>
      <c r="B45" s="156"/>
      <c r="C45" s="207">
        <v>31805</v>
      </c>
      <c r="D45" s="156"/>
      <c r="E45" s="156"/>
      <c r="F45" s="156"/>
    </row>
    <row r="46" spans="1:7" x14ac:dyDescent="0.3">
      <c r="A46" s="60" t="s">
        <v>62</v>
      </c>
      <c r="B46" s="205">
        <v>9127.0300000000007</v>
      </c>
      <c r="C46" s="205">
        <v>10000</v>
      </c>
      <c r="D46" s="205">
        <v>5000</v>
      </c>
      <c r="E46" s="205">
        <v>5000</v>
      </c>
      <c r="F46" s="205">
        <v>5000</v>
      </c>
    </row>
    <row r="47" spans="1:7" x14ac:dyDescent="0.3">
      <c r="A47" s="58" t="s">
        <v>67</v>
      </c>
      <c r="B47" s="206">
        <v>26087.15</v>
      </c>
      <c r="C47" s="205">
        <v>38000</v>
      </c>
      <c r="D47" s="205">
        <v>29300</v>
      </c>
      <c r="E47" s="205">
        <v>29300</v>
      </c>
      <c r="F47" s="205">
        <v>29300</v>
      </c>
    </row>
    <row r="48" spans="1:7" x14ac:dyDescent="0.3">
      <c r="A48" s="60" t="s">
        <v>65</v>
      </c>
      <c r="B48" s="206">
        <v>31554.21</v>
      </c>
      <c r="C48" s="205">
        <v>30213</v>
      </c>
      <c r="D48" s="205">
        <v>21900</v>
      </c>
      <c r="E48" s="205">
        <v>21900</v>
      </c>
      <c r="F48" s="205">
        <v>21900</v>
      </c>
    </row>
    <row r="49" spans="1:6" ht="26.4" x14ac:dyDescent="0.3">
      <c r="A49" s="68" t="s">
        <v>83</v>
      </c>
      <c r="B49" s="62"/>
      <c r="C49" s="62"/>
      <c r="D49" s="59"/>
      <c r="E49" s="59"/>
      <c r="F49" s="59"/>
    </row>
    <row r="50" spans="1:6" x14ac:dyDescent="0.3">
      <c r="A50" s="58"/>
      <c r="B50" s="62"/>
      <c r="C50" s="59"/>
      <c r="D50" s="28"/>
      <c r="E50" s="28"/>
      <c r="F50" s="28"/>
    </row>
    <row r="51" spans="1:6" x14ac:dyDescent="0.3">
      <c r="A51" s="64"/>
      <c r="B51" s="64"/>
      <c r="C51" s="107"/>
      <c r="D51" s="108"/>
      <c r="E51" s="108"/>
      <c r="F51" s="108"/>
    </row>
  </sheetData>
  <mergeCells count="5">
    <mergeCell ref="A29:F29"/>
    <mergeCell ref="A1:F1"/>
    <mergeCell ref="A3:F3"/>
    <mergeCell ref="A5:F5"/>
    <mergeCell ref="A7:F7"/>
  </mergeCells>
  <pageMargins left="0.7" right="0.7" top="0.75" bottom="0.75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5"/>
  <sheetViews>
    <sheetView showGridLines="0" workbookViewId="0">
      <selection sqref="A1:F1"/>
    </sheetView>
  </sheetViews>
  <sheetFormatPr defaultRowHeight="14.4" x14ac:dyDescent="0.3"/>
  <cols>
    <col min="1" max="1" width="37.6640625" customWidth="1"/>
    <col min="2" max="6" width="25.33203125" style="29" customWidth="1"/>
    <col min="7" max="8" width="9.109375" style="31"/>
  </cols>
  <sheetData>
    <row r="1" spans="1:8" ht="42" customHeight="1" x14ac:dyDescent="0.3">
      <c r="A1" s="169" t="s">
        <v>76</v>
      </c>
      <c r="B1" s="169"/>
      <c r="C1" s="169"/>
      <c r="D1" s="169"/>
      <c r="E1" s="169"/>
      <c r="F1" s="169"/>
    </row>
    <row r="2" spans="1:8" ht="18" customHeight="1" x14ac:dyDescent="0.3">
      <c r="A2" s="1"/>
      <c r="B2" s="26"/>
      <c r="C2" s="26"/>
      <c r="D2" s="26"/>
      <c r="E2" s="26"/>
      <c r="F2" s="26"/>
    </row>
    <row r="3" spans="1:8" ht="15.6" x14ac:dyDescent="0.3">
      <c r="A3" s="169" t="s">
        <v>17</v>
      </c>
      <c r="B3" s="169"/>
      <c r="C3" s="169"/>
      <c r="D3" s="169"/>
      <c r="E3" s="170"/>
      <c r="F3" s="170"/>
    </row>
    <row r="4" spans="1:8" ht="17.399999999999999" x14ac:dyDescent="0.3">
      <c r="A4" s="1"/>
      <c r="B4" s="26"/>
      <c r="C4" s="26"/>
      <c r="D4" s="26"/>
      <c r="E4" s="27"/>
      <c r="F4" s="27"/>
    </row>
    <row r="5" spans="1:8" ht="18" customHeight="1" x14ac:dyDescent="0.3">
      <c r="A5" s="169" t="s">
        <v>4</v>
      </c>
      <c r="B5" s="181"/>
      <c r="C5" s="181"/>
      <c r="D5" s="181"/>
      <c r="E5" s="181"/>
      <c r="F5" s="181"/>
    </row>
    <row r="6" spans="1:8" ht="17.399999999999999" x14ac:dyDescent="0.3">
      <c r="A6" s="1"/>
      <c r="B6" s="26"/>
      <c r="C6" s="26"/>
      <c r="D6" s="26"/>
      <c r="E6" s="27"/>
      <c r="F6" s="27"/>
    </row>
    <row r="7" spans="1:8" ht="15.6" x14ac:dyDescent="0.3">
      <c r="A7" s="169" t="s">
        <v>14</v>
      </c>
      <c r="B7" s="191"/>
      <c r="C7" s="191"/>
      <c r="D7" s="191"/>
      <c r="E7" s="191"/>
      <c r="F7" s="191"/>
    </row>
    <row r="8" spans="1:8" ht="17.399999999999999" x14ac:dyDescent="0.3">
      <c r="A8" s="1"/>
      <c r="B8" s="26"/>
      <c r="C8" s="26"/>
      <c r="D8" s="26"/>
      <c r="E8" s="27"/>
      <c r="F8" s="27"/>
    </row>
    <row r="9" spans="1:8" s="22" customFormat="1" ht="12" x14ac:dyDescent="0.25">
      <c r="A9" s="21"/>
      <c r="B9" s="33"/>
      <c r="C9" s="33"/>
      <c r="D9" s="33"/>
      <c r="E9" s="33"/>
      <c r="F9" s="40"/>
      <c r="G9" s="32"/>
      <c r="H9" s="32"/>
    </row>
    <row r="10" spans="1:8" ht="25.05" customHeight="1" x14ac:dyDescent="0.3">
      <c r="A10" s="148" t="s">
        <v>71</v>
      </c>
      <c r="B10" s="149" t="s">
        <v>78</v>
      </c>
      <c r="C10" s="148" t="s">
        <v>79</v>
      </c>
      <c r="D10" s="148" t="s">
        <v>75</v>
      </c>
      <c r="E10" s="148" t="s">
        <v>95</v>
      </c>
      <c r="F10" s="148" t="s">
        <v>96</v>
      </c>
      <c r="G10"/>
      <c r="H10"/>
    </row>
    <row r="11" spans="1:8" ht="25.05" customHeight="1" x14ac:dyDescent="0.3">
      <c r="A11" s="6" t="s">
        <v>15</v>
      </c>
      <c r="B11" s="203">
        <v>2974789.45</v>
      </c>
      <c r="C11" s="112">
        <f>+C12</f>
        <v>3398163</v>
      </c>
      <c r="D11" s="112">
        <v>3441456</v>
      </c>
      <c r="E11" s="112">
        <v>3441456</v>
      </c>
      <c r="F11" s="112">
        <v>3441456</v>
      </c>
    </row>
    <row r="12" spans="1:8" ht="25.05" customHeight="1" x14ac:dyDescent="0.3">
      <c r="A12" s="6" t="s">
        <v>72</v>
      </c>
      <c r="B12" s="203">
        <v>2974789.45</v>
      </c>
      <c r="C12" s="112">
        <f>+C13</f>
        <v>3398163</v>
      </c>
      <c r="D12" s="112">
        <v>3441456</v>
      </c>
      <c r="E12" s="112">
        <v>3441456</v>
      </c>
      <c r="F12" s="112">
        <v>3441456</v>
      </c>
    </row>
    <row r="13" spans="1:8" ht="25.05" customHeight="1" x14ac:dyDescent="0.3">
      <c r="A13" s="23" t="s">
        <v>295</v>
      </c>
      <c r="B13" s="203">
        <v>2974789.45</v>
      </c>
      <c r="C13" s="112">
        <f>+C14+C15</f>
        <v>3398163</v>
      </c>
      <c r="D13" s="112">
        <v>3441456</v>
      </c>
      <c r="E13" s="112">
        <v>3441456</v>
      </c>
      <c r="F13" s="112">
        <v>3441456</v>
      </c>
    </row>
    <row r="14" spans="1:8" ht="25.05" customHeight="1" x14ac:dyDescent="0.3">
      <c r="A14" s="86" t="s">
        <v>292</v>
      </c>
      <c r="B14" s="208">
        <v>116253.87</v>
      </c>
      <c r="C14" s="208">
        <v>127288</v>
      </c>
      <c r="D14" s="208">
        <v>172075</v>
      </c>
      <c r="E14" s="208">
        <v>172075</v>
      </c>
      <c r="F14" s="208">
        <v>172075</v>
      </c>
    </row>
    <row r="15" spans="1:8" ht="25.05" customHeight="1" x14ac:dyDescent="0.3">
      <c r="A15" s="86" t="s">
        <v>293</v>
      </c>
      <c r="B15" s="208">
        <v>2858535.58</v>
      </c>
      <c r="C15" s="208">
        <v>3270875</v>
      </c>
      <c r="D15" s="208">
        <v>3269381</v>
      </c>
      <c r="E15" s="208">
        <v>3269381</v>
      </c>
      <c r="F15" s="208">
        <v>3269381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D8CC8-0725-4D9E-B5BE-3A6087368725}">
  <dimension ref="A1:H187"/>
  <sheetViews>
    <sheetView zoomScaleNormal="100" workbookViewId="0">
      <selection sqref="A1:F1"/>
    </sheetView>
  </sheetViews>
  <sheetFormatPr defaultColWidth="9.109375" defaultRowHeight="13.2" x14ac:dyDescent="0.25"/>
  <cols>
    <col min="1" max="1" width="9.6640625" style="79" customWidth="1"/>
    <col min="2" max="2" width="12.33203125" style="99" customWidth="1"/>
    <col min="3" max="3" width="43.109375" style="80" customWidth="1"/>
    <col min="4" max="6" width="20.77734375" style="81" customWidth="1"/>
    <col min="7" max="7" width="9.109375" style="78"/>
    <col min="8" max="8" width="11.44140625" style="78" bestFit="1" customWidth="1"/>
    <col min="9" max="16384" width="9.109375" style="78"/>
  </cols>
  <sheetData>
    <row r="1" spans="1:8" ht="36" customHeight="1" x14ac:dyDescent="0.25">
      <c r="A1" s="193" t="s">
        <v>294</v>
      </c>
      <c r="B1" s="194"/>
      <c r="C1" s="194"/>
      <c r="D1" s="194"/>
      <c r="E1" s="194"/>
      <c r="F1" s="195"/>
    </row>
    <row r="2" spans="1:8" ht="21.75" customHeight="1" x14ac:dyDescent="0.25">
      <c r="A2" s="196" t="s">
        <v>16</v>
      </c>
      <c r="B2" s="197"/>
      <c r="C2" s="197"/>
      <c r="D2" s="197"/>
      <c r="E2" s="197"/>
      <c r="F2" s="198"/>
    </row>
    <row r="4" spans="1:8" s="82" customFormat="1" x14ac:dyDescent="0.25">
      <c r="A4" s="113" t="s">
        <v>97</v>
      </c>
      <c r="B4" s="114" t="s">
        <v>98</v>
      </c>
      <c r="C4" s="115" t="s">
        <v>99</v>
      </c>
      <c r="D4" s="116" t="s">
        <v>100</v>
      </c>
      <c r="E4" s="116" t="s">
        <v>101</v>
      </c>
      <c r="F4" s="116" t="s">
        <v>102</v>
      </c>
    </row>
    <row r="5" spans="1:8" s="83" customFormat="1" x14ac:dyDescent="0.25">
      <c r="A5" s="91"/>
      <c r="B5" s="93"/>
      <c r="C5" s="92" t="s">
        <v>103</v>
      </c>
      <c r="D5" s="93">
        <v>3441456</v>
      </c>
      <c r="E5" s="93">
        <v>3441456</v>
      </c>
      <c r="F5" s="93">
        <v>3441456</v>
      </c>
    </row>
    <row r="6" spans="1:8" s="82" customFormat="1" x14ac:dyDescent="0.25">
      <c r="A6" s="89"/>
      <c r="B6" s="94" t="s">
        <v>104</v>
      </c>
      <c r="C6" s="90" t="s">
        <v>105</v>
      </c>
      <c r="D6" s="111">
        <f>+D7+D115</f>
        <v>2458255</v>
      </c>
      <c r="E6" s="111">
        <f>+E7+E115</f>
        <v>2458255</v>
      </c>
      <c r="F6" s="111">
        <f>+F7+F115</f>
        <v>2458255</v>
      </c>
      <c r="H6" s="119"/>
    </row>
    <row r="7" spans="1:8" s="150" customFormat="1" x14ac:dyDescent="0.25">
      <c r="A7" s="113"/>
      <c r="B7" s="114" t="s">
        <v>106</v>
      </c>
      <c r="C7" s="115" t="s">
        <v>107</v>
      </c>
      <c r="D7" s="114">
        <v>117000</v>
      </c>
      <c r="E7" s="114">
        <v>117000</v>
      </c>
      <c r="F7" s="114">
        <v>117000</v>
      </c>
    </row>
    <row r="8" spans="1:8" s="82" customFormat="1" x14ac:dyDescent="0.25">
      <c r="A8" s="89" t="s">
        <v>108</v>
      </c>
      <c r="B8" s="94"/>
      <c r="C8" s="90" t="s">
        <v>109</v>
      </c>
      <c r="D8" s="111">
        <v>117000</v>
      </c>
      <c r="E8" s="111">
        <v>117000</v>
      </c>
      <c r="F8" s="111">
        <v>117000</v>
      </c>
    </row>
    <row r="9" spans="1:8" s="82" customFormat="1" x14ac:dyDescent="0.25">
      <c r="A9" s="89" t="s">
        <v>108</v>
      </c>
      <c r="B9" s="94" t="s">
        <v>110</v>
      </c>
      <c r="C9" s="90" t="s">
        <v>111</v>
      </c>
      <c r="D9" s="111">
        <v>3500</v>
      </c>
      <c r="E9" s="111">
        <v>3500</v>
      </c>
      <c r="F9" s="111">
        <v>3500</v>
      </c>
    </row>
    <row r="10" spans="1:8" s="82" customFormat="1" x14ac:dyDescent="0.25">
      <c r="A10" s="89" t="s">
        <v>108</v>
      </c>
      <c r="B10" s="94" t="s">
        <v>112</v>
      </c>
      <c r="C10" s="90" t="s">
        <v>113</v>
      </c>
      <c r="D10" s="111">
        <v>1500</v>
      </c>
      <c r="E10" s="111">
        <v>1500</v>
      </c>
      <c r="F10" s="111">
        <v>1500</v>
      </c>
    </row>
    <row r="11" spans="1:8" s="82" customFormat="1" x14ac:dyDescent="0.25">
      <c r="A11" s="89" t="s">
        <v>108</v>
      </c>
      <c r="B11" s="94" t="s">
        <v>114</v>
      </c>
      <c r="C11" s="90" t="s">
        <v>115</v>
      </c>
      <c r="D11" s="111">
        <v>1500</v>
      </c>
      <c r="E11" s="111">
        <v>1500</v>
      </c>
      <c r="F11" s="111">
        <v>1500</v>
      </c>
    </row>
    <row r="12" spans="1:8" s="82" customFormat="1" x14ac:dyDescent="0.25">
      <c r="A12" s="89" t="s">
        <v>108</v>
      </c>
      <c r="B12" s="94" t="s">
        <v>116</v>
      </c>
      <c r="C12" s="90" t="s">
        <v>117</v>
      </c>
      <c r="D12" s="111">
        <v>1000</v>
      </c>
      <c r="E12" s="111">
        <v>1000</v>
      </c>
      <c r="F12" s="111">
        <v>1000</v>
      </c>
    </row>
    <row r="13" spans="1:8" s="82" customFormat="1" x14ac:dyDescent="0.25">
      <c r="A13" s="89" t="s">
        <v>108</v>
      </c>
      <c r="B13" s="94" t="s">
        <v>118</v>
      </c>
      <c r="C13" s="90" t="s">
        <v>119</v>
      </c>
      <c r="D13" s="111">
        <v>3950</v>
      </c>
      <c r="E13" s="111">
        <v>3950</v>
      </c>
      <c r="F13" s="111">
        <v>3950</v>
      </c>
    </row>
    <row r="14" spans="1:8" s="82" customFormat="1" x14ac:dyDescent="0.25">
      <c r="A14" s="89" t="s">
        <v>108</v>
      </c>
      <c r="B14" s="94" t="s">
        <v>120</v>
      </c>
      <c r="C14" s="90" t="s">
        <v>121</v>
      </c>
      <c r="D14" s="111">
        <v>2000</v>
      </c>
      <c r="E14" s="111">
        <v>2000</v>
      </c>
      <c r="F14" s="111">
        <v>2000</v>
      </c>
    </row>
    <row r="15" spans="1:8" s="82" customFormat="1" x14ac:dyDescent="0.25">
      <c r="A15" s="89" t="s">
        <v>108</v>
      </c>
      <c r="B15" s="94" t="s">
        <v>122</v>
      </c>
      <c r="C15" s="90" t="s">
        <v>123</v>
      </c>
      <c r="D15" s="111">
        <v>2900</v>
      </c>
      <c r="E15" s="111">
        <v>2900</v>
      </c>
      <c r="F15" s="111">
        <v>2900</v>
      </c>
    </row>
    <row r="16" spans="1:8" s="82" customFormat="1" x14ac:dyDescent="0.25">
      <c r="A16" s="89" t="s">
        <v>108</v>
      </c>
      <c r="B16" s="94" t="s">
        <v>124</v>
      </c>
      <c r="C16" s="90" t="s">
        <v>125</v>
      </c>
      <c r="D16" s="111">
        <v>5000</v>
      </c>
      <c r="E16" s="111">
        <v>5000</v>
      </c>
      <c r="F16" s="111">
        <v>5000</v>
      </c>
    </row>
    <row r="17" spans="1:6" s="82" customFormat="1" x14ac:dyDescent="0.25">
      <c r="A17" s="89" t="s">
        <v>108</v>
      </c>
      <c r="B17" s="94" t="s">
        <v>126</v>
      </c>
      <c r="C17" s="90" t="s">
        <v>127</v>
      </c>
      <c r="D17" s="111">
        <v>2400</v>
      </c>
      <c r="E17" s="111">
        <v>2400</v>
      </c>
      <c r="F17" s="111">
        <v>2400</v>
      </c>
    </row>
    <row r="18" spans="1:6" s="82" customFormat="1" x14ac:dyDescent="0.25">
      <c r="A18" s="89" t="s">
        <v>108</v>
      </c>
      <c r="B18" s="94" t="s">
        <v>128</v>
      </c>
      <c r="C18" s="90" t="s">
        <v>129</v>
      </c>
      <c r="D18" s="111">
        <v>11500</v>
      </c>
      <c r="E18" s="111">
        <v>11500</v>
      </c>
      <c r="F18" s="111">
        <v>11500</v>
      </c>
    </row>
    <row r="19" spans="1:6" s="82" customFormat="1" x14ac:dyDescent="0.25">
      <c r="A19" s="89" t="s">
        <v>108</v>
      </c>
      <c r="B19" s="94" t="s">
        <v>132</v>
      </c>
      <c r="C19" s="90" t="s">
        <v>133</v>
      </c>
      <c r="D19" s="111">
        <v>5500</v>
      </c>
      <c r="E19" s="111">
        <v>5500</v>
      </c>
      <c r="F19" s="111">
        <v>5500</v>
      </c>
    </row>
    <row r="20" spans="1:6" s="82" customFormat="1" x14ac:dyDescent="0.25">
      <c r="A20" s="89" t="s">
        <v>108</v>
      </c>
      <c r="B20" s="94" t="s">
        <v>134</v>
      </c>
      <c r="C20" s="90" t="s">
        <v>135</v>
      </c>
      <c r="D20" s="111">
        <v>700</v>
      </c>
      <c r="E20" s="111">
        <v>700</v>
      </c>
      <c r="F20" s="111">
        <v>700</v>
      </c>
    </row>
    <row r="21" spans="1:6" s="82" customFormat="1" x14ac:dyDescent="0.25">
      <c r="A21" s="89" t="s">
        <v>108</v>
      </c>
      <c r="B21" s="94" t="s">
        <v>136</v>
      </c>
      <c r="C21" s="90" t="s">
        <v>137</v>
      </c>
      <c r="D21" s="111">
        <v>700</v>
      </c>
      <c r="E21" s="111">
        <v>700</v>
      </c>
      <c r="F21" s="111">
        <v>700</v>
      </c>
    </row>
    <row r="22" spans="1:6" s="82" customFormat="1" x14ac:dyDescent="0.25">
      <c r="A22" s="89" t="s">
        <v>108</v>
      </c>
      <c r="B22" s="94" t="s">
        <v>138</v>
      </c>
      <c r="C22" s="90" t="s">
        <v>139</v>
      </c>
      <c r="D22" s="111">
        <v>2000</v>
      </c>
      <c r="E22" s="111">
        <v>2000</v>
      </c>
      <c r="F22" s="111">
        <v>2000</v>
      </c>
    </row>
    <row r="23" spans="1:6" s="82" customFormat="1" x14ac:dyDescent="0.25">
      <c r="A23" s="89" t="s">
        <v>108</v>
      </c>
      <c r="B23" s="94" t="s">
        <v>140</v>
      </c>
      <c r="C23" s="90" t="s">
        <v>141</v>
      </c>
      <c r="D23" s="111">
        <v>1000</v>
      </c>
      <c r="E23" s="111">
        <v>1000</v>
      </c>
      <c r="F23" s="111">
        <v>1000</v>
      </c>
    </row>
    <row r="24" spans="1:6" s="82" customFormat="1" x14ac:dyDescent="0.25">
      <c r="A24" s="89" t="s">
        <v>108</v>
      </c>
      <c r="B24" s="94" t="s">
        <v>142</v>
      </c>
      <c r="C24" s="90" t="s">
        <v>143</v>
      </c>
      <c r="D24" s="111">
        <v>1000</v>
      </c>
      <c r="E24" s="111">
        <v>1000</v>
      </c>
      <c r="F24" s="111">
        <v>1000</v>
      </c>
    </row>
    <row r="25" spans="1:6" s="82" customFormat="1" x14ac:dyDescent="0.25">
      <c r="A25" s="89" t="s">
        <v>108</v>
      </c>
      <c r="B25" s="94" t="s">
        <v>144</v>
      </c>
      <c r="C25" s="90" t="s">
        <v>145</v>
      </c>
      <c r="D25" s="111">
        <v>2760</v>
      </c>
      <c r="E25" s="111">
        <v>2760</v>
      </c>
      <c r="F25" s="111">
        <v>2760</v>
      </c>
    </row>
    <row r="26" spans="1:6" s="82" customFormat="1" x14ac:dyDescent="0.25">
      <c r="A26" s="89" t="s">
        <v>108</v>
      </c>
      <c r="B26" s="94" t="s">
        <v>146</v>
      </c>
      <c r="C26" s="90" t="s">
        <v>147</v>
      </c>
      <c r="D26" s="111">
        <v>360</v>
      </c>
      <c r="E26" s="111">
        <v>360</v>
      </c>
      <c r="F26" s="111">
        <v>360</v>
      </c>
    </row>
    <row r="27" spans="1:6" s="82" customFormat="1" x14ac:dyDescent="0.25">
      <c r="A27" s="89" t="s">
        <v>108</v>
      </c>
      <c r="B27" s="94" t="s">
        <v>148</v>
      </c>
      <c r="C27" s="90" t="s">
        <v>149</v>
      </c>
      <c r="D27" s="111">
        <v>600</v>
      </c>
      <c r="E27" s="111">
        <v>600</v>
      </c>
      <c r="F27" s="111">
        <v>600</v>
      </c>
    </row>
    <row r="28" spans="1:6" s="82" customFormat="1" x14ac:dyDescent="0.25">
      <c r="A28" s="89" t="s">
        <v>108</v>
      </c>
      <c r="B28" s="94" t="s">
        <v>150</v>
      </c>
      <c r="C28" s="90" t="s">
        <v>151</v>
      </c>
      <c r="D28" s="111">
        <v>14189</v>
      </c>
      <c r="E28" s="111">
        <v>14189</v>
      </c>
      <c r="F28" s="111">
        <v>14189</v>
      </c>
    </row>
    <row r="29" spans="1:6" s="82" customFormat="1" x14ac:dyDescent="0.25">
      <c r="A29" s="89" t="s">
        <v>108</v>
      </c>
      <c r="B29" s="94" t="s">
        <v>152</v>
      </c>
      <c r="C29" s="90" t="s">
        <v>153</v>
      </c>
      <c r="D29" s="111">
        <v>7950</v>
      </c>
      <c r="E29" s="111">
        <v>7950</v>
      </c>
      <c r="F29" s="111">
        <v>7950</v>
      </c>
    </row>
    <row r="30" spans="1:6" s="82" customFormat="1" x14ac:dyDescent="0.25">
      <c r="A30" s="89" t="s">
        <v>108</v>
      </c>
      <c r="B30" s="94" t="s">
        <v>156</v>
      </c>
      <c r="C30" s="90" t="s">
        <v>157</v>
      </c>
      <c r="D30" s="111">
        <v>2150</v>
      </c>
      <c r="E30" s="111">
        <v>2150</v>
      </c>
      <c r="F30" s="111">
        <v>2150</v>
      </c>
    </row>
    <row r="31" spans="1:6" s="82" customFormat="1" x14ac:dyDescent="0.25">
      <c r="A31" s="89" t="s">
        <v>108</v>
      </c>
      <c r="B31" s="94" t="s">
        <v>158</v>
      </c>
      <c r="C31" s="90" t="s">
        <v>159</v>
      </c>
      <c r="D31" s="111">
        <v>5000</v>
      </c>
      <c r="E31" s="111">
        <v>5000</v>
      </c>
      <c r="F31" s="111">
        <v>5000</v>
      </c>
    </row>
    <row r="32" spans="1:6" s="82" customFormat="1" x14ac:dyDescent="0.25">
      <c r="A32" s="89" t="s">
        <v>108</v>
      </c>
      <c r="B32" s="94" t="s">
        <v>160</v>
      </c>
      <c r="C32" s="90" t="s">
        <v>161</v>
      </c>
      <c r="D32" s="111">
        <v>3286</v>
      </c>
      <c r="E32" s="111">
        <v>3286</v>
      </c>
      <c r="F32" s="111">
        <v>3286</v>
      </c>
    </row>
    <row r="33" spans="1:6" s="82" customFormat="1" x14ac:dyDescent="0.25">
      <c r="A33" s="89" t="s">
        <v>108</v>
      </c>
      <c r="B33" s="94" t="s">
        <v>162</v>
      </c>
      <c r="C33" s="90" t="s">
        <v>163</v>
      </c>
      <c r="D33" s="111">
        <v>265</v>
      </c>
      <c r="E33" s="111">
        <v>265</v>
      </c>
      <c r="F33" s="111">
        <v>265</v>
      </c>
    </row>
    <row r="34" spans="1:6" s="82" customFormat="1" x14ac:dyDescent="0.25">
      <c r="A34" s="89" t="s">
        <v>108</v>
      </c>
      <c r="B34" s="94" t="s">
        <v>164</v>
      </c>
      <c r="C34" s="90" t="s">
        <v>165</v>
      </c>
      <c r="D34" s="111">
        <v>4247</v>
      </c>
      <c r="E34" s="111">
        <v>4247</v>
      </c>
      <c r="F34" s="111">
        <v>4247</v>
      </c>
    </row>
    <row r="35" spans="1:6" s="82" customFormat="1" x14ac:dyDescent="0.25">
      <c r="A35" s="89" t="s">
        <v>108</v>
      </c>
      <c r="B35" s="94" t="s">
        <v>166</v>
      </c>
      <c r="C35" s="90" t="s">
        <v>167</v>
      </c>
      <c r="D35" s="111">
        <v>3612</v>
      </c>
      <c r="E35" s="111">
        <v>3612</v>
      </c>
      <c r="F35" s="111">
        <v>3612</v>
      </c>
    </row>
    <row r="36" spans="1:6" s="82" customFormat="1" x14ac:dyDescent="0.25">
      <c r="A36" s="89" t="s">
        <v>108</v>
      </c>
      <c r="B36" s="94" t="s">
        <v>168</v>
      </c>
      <c r="C36" s="90" t="s">
        <v>169</v>
      </c>
      <c r="D36" s="111">
        <v>6600</v>
      </c>
      <c r="E36" s="111">
        <v>6600</v>
      </c>
      <c r="F36" s="111">
        <v>6600</v>
      </c>
    </row>
    <row r="37" spans="1:6" s="82" customFormat="1" x14ac:dyDescent="0.25">
      <c r="A37" s="95">
        <v>31</v>
      </c>
      <c r="B37" s="96">
        <v>32396</v>
      </c>
      <c r="C37" s="90" t="s">
        <v>170</v>
      </c>
      <c r="D37" s="112">
        <v>400</v>
      </c>
      <c r="E37" s="112">
        <v>400</v>
      </c>
      <c r="F37" s="112">
        <v>400</v>
      </c>
    </row>
    <row r="38" spans="1:6" s="82" customFormat="1" x14ac:dyDescent="0.25">
      <c r="A38" s="89" t="s">
        <v>108</v>
      </c>
      <c r="B38" s="94" t="s">
        <v>171</v>
      </c>
      <c r="C38" s="90" t="s">
        <v>172</v>
      </c>
      <c r="D38" s="111">
        <v>2500</v>
      </c>
      <c r="E38" s="111">
        <v>2500</v>
      </c>
      <c r="F38" s="111">
        <v>2500</v>
      </c>
    </row>
    <row r="39" spans="1:6" s="82" customFormat="1" x14ac:dyDescent="0.25">
      <c r="A39" s="89" t="s">
        <v>108</v>
      </c>
      <c r="B39" s="94" t="s">
        <v>173</v>
      </c>
      <c r="C39" s="90" t="s">
        <v>174</v>
      </c>
      <c r="D39" s="111">
        <v>2986</v>
      </c>
      <c r="E39" s="111">
        <v>2986</v>
      </c>
      <c r="F39" s="111">
        <v>2986</v>
      </c>
    </row>
    <row r="40" spans="1:6" s="82" customFormat="1" x14ac:dyDescent="0.25">
      <c r="A40" s="89" t="s">
        <v>108</v>
      </c>
      <c r="B40" s="94" t="s">
        <v>175</v>
      </c>
      <c r="C40" s="90" t="s">
        <v>176</v>
      </c>
      <c r="D40" s="111">
        <v>2635</v>
      </c>
      <c r="E40" s="111">
        <v>2635</v>
      </c>
      <c r="F40" s="111">
        <v>2635</v>
      </c>
    </row>
    <row r="41" spans="1:6" s="82" customFormat="1" x14ac:dyDescent="0.25">
      <c r="A41" s="89" t="s">
        <v>108</v>
      </c>
      <c r="B41" s="94" t="s">
        <v>177</v>
      </c>
      <c r="C41" s="90" t="s">
        <v>178</v>
      </c>
      <c r="D41" s="111">
        <v>505</v>
      </c>
      <c r="E41" s="111">
        <v>505</v>
      </c>
      <c r="F41" s="111">
        <v>505</v>
      </c>
    </row>
    <row r="42" spans="1:6" s="82" customFormat="1" x14ac:dyDescent="0.25">
      <c r="A42" s="89" t="s">
        <v>108</v>
      </c>
      <c r="B42" s="94" t="s">
        <v>179</v>
      </c>
      <c r="C42" s="90" t="s">
        <v>180</v>
      </c>
      <c r="D42" s="111">
        <v>1500</v>
      </c>
      <c r="E42" s="111">
        <v>1500</v>
      </c>
      <c r="F42" s="111">
        <v>1500</v>
      </c>
    </row>
    <row r="43" spans="1:6" s="82" customFormat="1" x14ac:dyDescent="0.25">
      <c r="A43" s="95">
        <v>31</v>
      </c>
      <c r="B43" s="96">
        <v>32395</v>
      </c>
      <c r="C43" s="90" t="s">
        <v>182</v>
      </c>
      <c r="D43" s="111">
        <v>600</v>
      </c>
      <c r="E43" s="111">
        <v>600</v>
      </c>
      <c r="F43" s="111">
        <v>600</v>
      </c>
    </row>
    <row r="44" spans="1:6" s="82" customFormat="1" x14ac:dyDescent="0.25">
      <c r="A44" s="89" t="s">
        <v>108</v>
      </c>
      <c r="B44" s="96" t="s">
        <v>183</v>
      </c>
      <c r="C44" s="90" t="s">
        <v>184</v>
      </c>
      <c r="D44" s="111">
        <v>1400</v>
      </c>
      <c r="E44" s="111">
        <v>1400</v>
      </c>
      <c r="F44" s="111">
        <v>1400</v>
      </c>
    </row>
    <row r="45" spans="1:6" s="82" customFormat="1" x14ac:dyDescent="0.25">
      <c r="A45" s="89" t="s">
        <v>108</v>
      </c>
      <c r="B45" s="96" t="s">
        <v>185</v>
      </c>
      <c r="C45" s="90" t="s">
        <v>186</v>
      </c>
      <c r="D45" s="111">
        <v>3850</v>
      </c>
      <c r="E45" s="111">
        <v>3850</v>
      </c>
      <c r="F45" s="111">
        <v>3850</v>
      </c>
    </row>
    <row r="46" spans="1:6" s="82" customFormat="1" x14ac:dyDescent="0.25">
      <c r="A46" s="89" t="s">
        <v>108</v>
      </c>
      <c r="B46" s="96" t="s">
        <v>187</v>
      </c>
      <c r="C46" s="90" t="s">
        <v>188</v>
      </c>
      <c r="D46" s="111">
        <v>1400</v>
      </c>
      <c r="E46" s="111">
        <v>1400</v>
      </c>
      <c r="F46" s="111">
        <v>1400</v>
      </c>
    </row>
    <row r="47" spans="1:6" s="82" customFormat="1" x14ac:dyDescent="0.25">
      <c r="A47" s="89" t="s">
        <v>108</v>
      </c>
      <c r="B47" s="96" t="s">
        <v>189</v>
      </c>
      <c r="C47" s="90" t="s">
        <v>190</v>
      </c>
      <c r="D47" s="111">
        <v>180</v>
      </c>
      <c r="E47" s="111">
        <v>180</v>
      </c>
      <c r="F47" s="111">
        <v>180</v>
      </c>
    </row>
    <row r="48" spans="1:6" s="82" customFormat="1" x14ac:dyDescent="0.25">
      <c r="A48" s="89" t="s">
        <v>108</v>
      </c>
      <c r="B48" s="96" t="s">
        <v>191</v>
      </c>
      <c r="C48" s="90" t="s">
        <v>192</v>
      </c>
      <c r="D48" s="111">
        <v>20</v>
      </c>
      <c r="E48" s="111">
        <v>20</v>
      </c>
      <c r="F48" s="111">
        <v>20</v>
      </c>
    </row>
    <row r="49" spans="1:6" s="82" customFormat="1" x14ac:dyDescent="0.25">
      <c r="A49" s="89" t="s">
        <v>108</v>
      </c>
      <c r="B49" s="96" t="s">
        <v>193</v>
      </c>
      <c r="C49" s="90" t="s">
        <v>194</v>
      </c>
      <c r="D49" s="111">
        <v>400</v>
      </c>
      <c r="E49" s="111">
        <v>400</v>
      </c>
      <c r="F49" s="111">
        <v>400</v>
      </c>
    </row>
    <row r="50" spans="1:6" s="82" customFormat="1" x14ac:dyDescent="0.25">
      <c r="A50" s="89" t="s">
        <v>108</v>
      </c>
      <c r="B50" s="96" t="s">
        <v>195</v>
      </c>
      <c r="C50" s="90" t="s">
        <v>196</v>
      </c>
      <c r="D50" s="111">
        <v>255</v>
      </c>
      <c r="E50" s="111">
        <v>255</v>
      </c>
      <c r="F50" s="111">
        <v>255</v>
      </c>
    </row>
    <row r="51" spans="1:6" s="82" customFormat="1" x14ac:dyDescent="0.25">
      <c r="A51" s="89" t="s">
        <v>108</v>
      </c>
      <c r="B51" s="96" t="s">
        <v>197</v>
      </c>
      <c r="C51" s="90" t="s">
        <v>198</v>
      </c>
      <c r="D51" s="111">
        <v>1000</v>
      </c>
      <c r="E51" s="111">
        <v>1000</v>
      </c>
      <c r="F51" s="111">
        <v>1000</v>
      </c>
    </row>
    <row r="52" spans="1:6" s="82" customFormat="1" x14ac:dyDescent="0.25">
      <c r="A52" s="89" t="s">
        <v>108</v>
      </c>
      <c r="B52" s="96" t="s">
        <v>199</v>
      </c>
      <c r="C52" s="90" t="s">
        <v>200</v>
      </c>
      <c r="D52" s="111">
        <v>200</v>
      </c>
      <c r="E52" s="111">
        <v>200</v>
      </c>
      <c r="F52" s="111">
        <v>200</v>
      </c>
    </row>
    <row r="53" spans="1:6" s="82" customFormat="1" x14ac:dyDescent="0.25">
      <c r="A53" s="89"/>
      <c r="B53" s="96" t="s">
        <v>201</v>
      </c>
      <c r="C53" s="90" t="s">
        <v>202</v>
      </c>
      <c r="D53" s="111">
        <v>983201</v>
      </c>
      <c r="E53" s="111">
        <v>983201</v>
      </c>
      <c r="F53" s="111">
        <v>983201</v>
      </c>
    </row>
    <row r="54" spans="1:6" s="82" customFormat="1" x14ac:dyDescent="0.25">
      <c r="A54" s="89"/>
      <c r="B54" s="96" t="s">
        <v>203</v>
      </c>
      <c r="C54" s="90" t="s">
        <v>204</v>
      </c>
      <c r="D54" s="111">
        <v>38500</v>
      </c>
      <c r="E54" s="111">
        <v>38500</v>
      </c>
      <c r="F54" s="111">
        <v>38500</v>
      </c>
    </row>
    <row r="55" spans="1:6" s="82" customFormat="1" x14ac:dyDescent="0.25">
      <c r="A55" s="89" t="s">
        <v>205</v>
      </c>
      <c r="B55" s="96"/>
      <c r="C55" s="90" t="s">
        <v>206</v>
      </c>
      <c r="D55" s="111">
        <v>38500</v>
      </c>
      <c r="E55" s="111">
        <v>38500</v>
      </c>
      <c r="F55" s="111">
        <v>38500</v>
      </c>
    </row>
    <row r="56" spans="1:6" s="82" customFormat="1" x14ac:dyDescent="0.25">
      <c r="A56" s="89" t="s">
        <v>205</v>
      </c>
      <c r="B56" s="96" t="s">
        <v>126</v>
      </c>
      <c r="C56" s="90" t="s">
        <v>127</v>
      </c>
      <c r="D56" s="111">
        <v>3500</v>
      </c>
      <c r="E56" s="111">
        <v>3500</v>
      </c>
      <c r="F56" s="111">
        <v>3500</v>
      </c>
    </row>
    <row r="57" spans="1:6" s="82" customFormat="1" x14ac:dyDescent="0.25">
      <c r="A57" s="95">
        <v>11</v>
      </c>
      <c r="B57" s="96" t="s">
        <v>128</v>
      </c>
      <c r="C57" s="90" t="s">
        <v>129</v>
      </c>
      <c r="D57" s="112">
        <v>6000</v>
      </c>
      <c r="E57" s="112">
        <v>6000</v>
      </c>
      <c r="F57" s="112">
        <v>6000</v>
      </c>
    </row>
    <row r="58" spans="1:6" s="82" customFormat="1" x14ac:dyDescent="0.25">
      <c r="A58" s="95">
        <v>11</v>
      </c>
      <c r="B58" s="96">
        <v>32394</v>
      </c>
      <c r="C58" s="90" t="s">
        <v>181</v>
      </c>
      <c r="D58" s="112">
        <v>3000</v>
      </c>
      <c r="E58" s="112">
        <v>3000</v>
      </c>
      <c r="F58" s="112">
        <v>3000</v>
      </c>
    </row>
    <row r="59" spans="1:6" s="82" customFormat="1" x14ac:dyDescent="0.25">
      <c r="A59" s="95">
        <v>11</v>
      </c>
      <c r="B59" s="96">
        <v>32396</v>
      </c>
      <c r="C59" s="90" t="s">
        <v>207</v>
      </c>
      <c r="D59" s="112">
        <v>25000</v>
      </c>
      <c r="E59" s="112">
        <v>25000</v>
      </c>
      <c r="F59" s="112">
        <v>25000</v>
      </c>
    </row>
    <row r="60" spans="1:6" s="82" customFormat="1" x14ac:dyDescent="0.25">
      <c r="A60" s="95">
        <v>11</v>
      </c>
      <c r="B60" s="96">
        <v>37221</v>
      </c>
      <c r="C60" s="90" t="s">
        <v>208</v>
      </c>
      <c r="D60" s="112">
        <v>1000</v>
      </c>
      <c r="E60" s="112">
        <v>1000</v>
      </c>
      <c r="F60" s="112">
        <v>1000</v>
      </c>
    </row>
    <row r="61" spans="1:6" s="82" customFormat="1" x14ac:dyDescent="0.25">
      <c r="A61" s="95"/>
      <c r="B61" s="96" t="s">
        <v>209</v>
      </c>
      <c r="C61" s="90" t="s">
        <v>210</v>
      </c>
      <c r="D61" s="112">
        <v>154860</v>
      </c>
      <c r="E61" s="112">
        <v>154860</v>
      </c>
      <c r="F61" s="112">
        <v>154860</v>
      </c>
    </row>
    <row r="62" spans="1:6" s="82" customFormat="1" x14ac:dyDescent="0.25">
      <c r="A62" s="89" t="s">
        <v>205</v>
      </c>
      <c r="B62" s="96"/>
      <c r="C62" s="90" t="s">
        <v>206</v>
      </c>
      <c r="D62" s="111">
        <v>154860</v>
      </c>
      <c r="E62" s="111">
        <v>154860</v>
      </c>
      <c r="F62" s="111">
        <v>154860</v>
      </c>
    </row>
    <row r="63" spans="1:6" s="82" customFormat="1" x14ac:dyDescent="0.25">
      <c r="A63" s="89" t="s">
        <v>205</v>
      </c>
      <c r="B63" s="96" t="s">
        <v>211</v>
      </c>
      <c r="C63" s="90" t="s">
        <v>212</v>
      </c>
      <c r="D63" s="111">
        <v>124000</v>
      </c>
      <c r="E63" s="111">
        <v>124000</v>
      </c>
      <c r="F63" s="111">
        <v>124000</v>
      </c>
    </row>
    <row r="64" spans="1:6" s="82" customFormat="1" x14ac:dyDescent="0.25">
      <c r="A64" s="89" t="s">
        <v>205</v>
      </c>
      <c r="B64" s="96" t="s">
        <v>213</v>
      </c>
      <c r="C64" s="90" t="s">
        <v>214</v>
      </c>
      <c r="D64" s="111">
        <v>2900</v>
      </c>
      <c r="E64" s="111">
        <v>2900</v>
      </c>
      <c r="F64" s="111">
        <v>2900</v>
      </c>
    </row>
    <row r="65" spans="1:6" s="82" customFormat="1" x14ac:dyDescent="0.25">
      <c r="A65" s="89" t="s">
        <v>205</v>
      </c>
      <c r="B65" s="96" t="s">
        <v>215</v>
      </c>
      <c r="C65" s="90" t="s">
        <v>216</v>
      </c>
      <c r="D65" s="111">
        <v>800</v>
      </c>
      <c r="E65" s="111">
        <v>800</v>
      </c>
      <c r="F65" s="111">
        <v>800</v>
      </c>
    </row>
    <row r="66" spans="1:6" s="82" customFormat="1" x14ac:dyDescent="0.25">
      <c r="A66" s="89" t="s">
        <v>205</v>
      </c>
      <c r="B66" s="96" t="s">
        <v>217</v>
      </c>
      <c r="C66" s="90" t="s">
        <v>218</v>
      </c>
      <c r="D66" s="111">
        <v>900</v>
      </c>
      <c r="E66" s="111">
        <v>900</v>
      </c>
      <c r="F66" s="111">
        <v>900</v>
      </c>
    </row>
    <row r="67" spans="1:6" s="82" customFormat="1" x14ac:dyDescent="0.25">
      <c r="A67" s="89" t="s">
        <v>205</v>
      </c>
      <c r="B67" s="96" t="s">
        <v>219</v>
      </c>
      <c r="C67" s="90" t="s">
        <v>220</v>
      </c>
      <c r="D67" s="111">
        <v>1800</v>
      </c>
      <c r="E67" s="111">
        <v>1800</v>
      </c>
      <c r="F67" s="111">
        <v>1800</v>
      </c>
    </row>
    <row r="68" spans="1:6" s="82" customFormat="1" x14ac:dyDescent="0.25">
      <c r="A68" s="89" t="s">
        <v>205</v>
      </c>
      <c r="B68" s="96" t="s">
        <v>221</v>
      </c>
      <c r="C68" s="90" t="s">
        <v>222</v>
      </c>
      <c r="D68" s="111">
        <v>20460</v>
      </c>
      <c r="E68" s="111">
        <v>20460</v>
      </c>
      <c r="F68" s="111">
        <v>20460</v>
      </c>
    </row>
    <row r="69" spans="1:6" s="82" customFormat="1" x14ac:dyDescent="0.25">
      <c r="A69" s="89" t="s">
        <v>205</v>
      </c>
      <c r="B69" s="96" t="s">
        <v>223</v>
      </c>
      <c r="C69" s="90" t="s">
        <v>224</v>
      </c>
      <c r="D69" s="111">
        <v>4000</v>
      </c>
      <c r="E69" s="111">
        <v>4000</v>
      </c>
      <c r="F69" s="111">
        <v>4000</v>
      </c>
    </row>
    <row r="70" spans="1:6" s="82" customFormat="1" x14ac:dyDescent="0.25">
      <c r="A70" s="89"/>
      <c r="B70" s="96" t="s">
        <v>225</v>
      </c>
      <c r="C70" s="90" t="s">
        <v>226</v>
      </c>
      <c r="D70" s="111">
        <f>+D71+D80</f>
        <v>304511</v>
      </c>
      <c r="E70" s="111">
        <f>+E71+E80</f>
        <v>304511</v>
      </c>
      <c r="F70" s="111">
        <f>+F71+F80</f>
        <v>304511</v>
      </c>
    </row>
    <row r="71" spans="1:6" s="82" customFormat="1" x14ac:dyDescent="0.25">
      <c r="A71" s="89" t="s">
        <v>205</v>
      </c>
      <c r="B71" s="96"/>
      <c r="C71" s="90" t="s">
        <v>206</v>
      </c>
      <c r="D71" s="111">
        <f>+D72+D73+D74+D75+D76+D77+D78+D79</f>
        <v>222419</v>
      </c>
      <c r="E71" s="111">
        <f>+E72+E73+E74+E75+E76+E77+E78+E79</f>
        <v>222419</v>
      </c>
      <c r="F71" s="111">
        <f>+F72+F73+F74+F75+F76+F77+F78+F79</f>
        <v>222419</v>
      </c>
    </row>
    <row r="72" spans="1:6" s="82" customFormat="1" x14ac:dyDescent="0.25">
      <c r="A72" s="89" t="s">
        <v>205</v>
      </c>
      <c r="B72" s="96" t="s">
        <v>211</v>
      </c>
      <c r="C72" s="90" t="s">
        <v>212</v>
      </c>
      <c r="D72" s="111">
        <v>170730</v>
      </c>
      <c r="E72" s="111">
        <v>170730</v>
      </c>
      <c r="F72" s="111">
        <v>170730</v>
      </c>
    </row>
    <row r="73" spans="1:6" s="82" customFormat="1" x14ac:dyDescent="0.25">
      <c r="A73" s="89">
        <v>11</v>
      </c>
      <c r="B73" s="96" t="s">
        <v>213</v>
      </c>
      <c r="C73" s="90" t="s">
        <v>214</v>
      </c>
      <c r="D73" s="111">
        <v>8800</v>
      </c>
      <c r="E73" s="111">
        <v>8800</v>
      </c>
      <c r="F73" s="111">
        <v>8800</v>
      </c>
    </row>
    <row r="74" spans="1:6" s="82" customFormat="1" x14ac:dyDescent="0.25">
      <c r="A74" s="89">
        <v>11</v>
      </c>
      <c r="B74" s="96" t="s">
        <v>215</v>
      </c>
      <c r="C74" s="90" t="s">
        <v>216</v>
      </c>
      <c r="D74" s="111">
        <v>1800</v>
      </c>
      <c r="E74" s="111">
        <v>1800</v>
      </c>
      <c r="F74" s="111">
        <v>1800</v>
      </c>
    </row>
    <row r="75" spans="1:6" s="82" customFormat="1" x14ac:dyDescent="0.25">
      <c r="A75" s="89">
        <v>11</v>
      </c>
      <c r="B75" s="96" t="s">
        <v>219</v>
      </c>
      <c r="C75" s="90" t="s">
        <v>220</v>
      </c>
      <c r="D75" s="111">
        <v>6600</v>
      </c>
      <c r="E75" s="111">
        <v>6600</v>
      </c>
      <c r="F75" s="111">
        <v>6600</v>
      </c>
    </row>
    <row r="76" spans="1:6" s="82" customFormat="1" x14ac:dyDescent="0.25">
      <c r="A76" s="89" t="s">
        <v>205</v>
      </c>
      <c r="B76" s="96" t="s">
        <v>221</v>
      </c>
      <c r="C76" s="90" t="s">
        <v>222</v>
      </c>
      <c r="D76" s="111">
        <v>28169</v>
      </c>
      <c r="E76" s="111">
        <v>28169</v>
      </c>
      <c r="F76" s="111">
        <v>28169</v>
      </c>
    </row>
    <row r="77" spans="1:6" s="82" customFormat="1" x14ac:dyDescent="0.25">
      <c r="A77" s="89">
        <v>11</v>
      </c>
      <c r="B77" s="96">
        <v>31215</v>
      </c>
      <c r="C77" s="90" t="s">
        <v>218</v>
      </c>
      <c r="D77" s="111">
        <v>900</v>
      </c>
      <c r="E77" s="111">
        <v>900</v>
      </c>
      <c r="F77" s="111">
        <v>900</v>
      </c>
    </row>
    <row r="78" spans="1:6" s="82" customFormat="1" x14ac:dyDescent="0.25">
      <c r="A78" s="89">
        <v>11</v>
      </c>
      <c r="B78" s="96">
        <v>32111</v>
      </c>
      <c r="C78" s="90" t="s">
        <v>111</v>
      </c>
      <c r="D78" s="111">
        <v>420</v>
      </c>
      <c r="E78" s="111">
        <v>420</v>
      </c>
      <c r="F78" s="111">
        <v>420</v>
      </c>
    </row>
    <row r="79" spans="1:6" s="82" customFormat="1" x14ac:dyDescent="0.25">
      <c r="A79" s="89">
        <v>11</v>
      </c>
      <c r="B79" s="96" t="s">
        <v>223</v>
      </c>
      <c r="C79" s="90" t="s">
        <v>224</v>
      </c>
      <c r="D79" s="111">
        <v>5000</v>
      </c>
      <c r="E79" s="111">
        <v>5000</v>
      </c>
      <c r="F79" s="111">
        <v>5000</v>
      </c>
    </row>
    <row r="80" spans="1:6" s="82" customFormat="1" x14ac:dyDescent="0.25">
      <c r="A80" s="89" t="s">
        <v>227</v>
      </c>
      <c r="B80" s="96"/>
      <c r="C80" s="90" t="s">
        <v>228</v>
      </c>
      <c r="D80" s="111">
        <f>+D81+D85</f>
        <v>82092</v>
      </c>
      <c r="E80" s="111">
        <f>+E81+E85</f>
        <v>82092</v>
      </c>
      <c r="F80" s="111">
        <f>+F81+F85</f>
        <v>82092</v>
      </c>
    </row>
    <row r="81" spans="1:6" s="82" customFormat="1" x14ac:dyDescent="0.25">
      <c r="A81" s="89" t="s">
        <v>227</v>
      </c>
      <c r="B81" s="96" t="s">
        <v>211</v>
      </c>
      <c r="C81" s="90" t="s">
        <v>212</v>
      </c>
      <c r="D81" s="111">
        <v>70465</v>
      </c>
      <c r="E81" s="111">
        <v>70465</v>
      </c>
      <c r="F81" s="111">
        <v>70465</v>
      </c>
    </row>
    <row r="82" spans="1:6" s="82" customFormat="1" x14ac:dyDescent="0.25">
      <c r="A82" s="89" t="s">
        <v>227</v>
      </c>
      <c r="B82" s="96" t="s">
        <v>213</v>
      </c>
      <c r="C82" s="90" t="s">
        <v>214</v>
      </c>
      <c r="D82" s="111">
        <v>0</v>
      </c>
      <c r="E82" s="111">
        <v>0</v>
      </c>
      <c r="F82" s="111">
        <v>0</v>
      </c>
    </row>
    <row r="83" spans="1:6" s="82" customFormat="1" x14ac:dyDescent="0.25">
      <c r="A83" s="89" t="s">
        <v>227</v>
      </c>
      <c r="B83" s="96" t="s">
        <v>215</v>
      </c>
      <c r="C83" s="90" t="s">
        <v>216</v>
      </c>
      <c r="D83" s="111">
        <v>0</v>
      </c>
      <c r="E83" s="111">
        <v>0</v>
      </c>
      <c r="F83" s="111">
        <v>0</v>
      </c>
    </row>
    <row r="84" spans="1:6" s="82" customFormat="1" x14ac:dyDescent="0.25">
      <c r="A84" s="89" t="s">
        <v>227</v>
      </c>
      <c r="B84" s="96" t="s">
        <v>219</v>
      </c>
      <c r="C84" s="90" t="s">
        <v>220</v>
      </c>
      <c r="D84" s="111">
        <v>0</v>
      </c>
      <c r="E84" s="111">
        <v>0</v>
      </c>
      <c r="F84" s="111">
        <v>0</v>
      </c>
    </row>
    <row r="85" spans="1:6" s="82" customFormat="1" x14ac:dyDescent="0.25">
      <c r="A85" s="89" t="s">
        <v>227</v>
      </c>
      <c r="B85" s="96" t="s">
        <v>221</v>
      </c>
      <c r="C85" s="90" t="s">
        <v>222</v>
      </c>
      <c r="D85" s="111">
        <v>11627</v>
      </c>
      <c r="E85" s="111">
        <v>11627</v>
      </c>
      <c r="F85" s="111">
        <v>11627</v>
      </c>
    </row>
    <row r="86" spans="1:6" s="82" customFormat="1" x14ac:dyDescent="0.25">
      <c r="A86" s="89" t="s">
        <v>227</v>
      </c>
      <c r="B86" s="96" t="s">
        <v>223</v>
      </c>
      <c r="C86" s="90" t="s">
        <v>224</v>
      </c>
      <c r="D86" s="111">
        <v>0</v>
      </c>
      <c r="E86" s="111">
        <v>0</v>
      </c>
      <c r="F86" s="111">
        <v>0</v>
      </c>
    </row>
    <row r="87" spans="1:6" s="82" customFormat="1" x14ac:dyDescent="0.25">
      <c r="A87" s="89"/>
      <c r="B87" s="96" t="s">
        <v>229</v>
      </c>
      <c r="C87" s="90" t="s">
        <v>230</v>
      </c>
      <c r="D87" s="111">
        <v>2424</v>
      </c>
      <c r="E87" s="111">
        <v>2424</v>
      </c>
      <c r="F87" s="111">
        <v>2424</v>
      </c>
    </row>
    <row r="88" spans="1:6" s="82" customFormat="1" x14ac:dyDescent="0.25">
      <c r="A88" s="89" t="s">
        <v>205</v>
      </c>
      <c r="B88" s="96"/>
      <c r="C88" s="90" t="s">
        <v>206</v>
      </c>
      <c r="D88" s="111">
        <v>2424</v>
      </c>
      <c r="E88" s="111">
        <v>2424</v>
      </c>
      <c r="F88" s="111">
        <v>2424</v>
      </c>
    </row>
    <row r="89" spans="1:6" s="82" customFormat="1" x14ac:dyDescent="0.25">
      <c r="A89" s="89" t="s">
        <v>205</v>
      </c>
      <c r="B89" s="96" t="s">
        <v>231</v>
      </c>
      <c r="C89" s="90" t="s">
        <v>232</v>
      </c>
      <c r="D89" s="111">
        <v>2424</v>
      </c>
      <c r="E89" s="111">
        <v>2424</v>
      </c>
      <c r="F89" s="111">
        <v>2424</v>
      </c>
    </row>
    <row r="90" spans="1:6" s="82" customFormat="1" x14ac:dyDescent="0.25">
      <c r="A90" s="89"/>
      <c r="B90" s="96" t="s">
        <v>233</v>
      </c>
      <c r="C90" s="90" t="s">
        <v>234</v>
      </c>
      <c r="D90" s="111">
        <v>3100</v>
      </c>
      <c r="E90" s="111">
        <v>3100</v>
      </c>
      <c r="F90" s="111">
        <v>3100</v>
      </c>
    </row>
    <row r="91" spans="1:6" s="82" customFormat="1" x14ac:dyDescent="0.25">
      <c r="A91" s="89" t="s">
        <v>235</v>
      </c>
      <c r="B91" s="96"/>
      <c r="C91" s="90" t="s">
        <v>236</v>
      </c>
      <c r="D91" s="111">
        <v>200</v>
      </c>
      <c r="E91" s="111">
        <v>200</v>
      </c>
      <c r="F91" s="111">
        <v>200</v>
      </c>
    </row>
    <row r="92" spans="1:6" s="82" customFormat="1" x14ac:dyDescent="0.25">
      <c r="A92" s="89" t="s">
        <v>235</v>
      </c>
      <c r="B92" s="96" t="s">
        <v>237</v>
      </c>
      <c r="C92" s="90" t="s">
        <v>238</v>
      </c>
      <c r="D92" s="111">
        <v>200</v>
      </c>
      <c r="E92" s="111">
        <v>200</v>
      </c>
      <c r="F92" s="111">
        <v>200</v>
      </c>
    </row>
    <row r="93" spans="1:6" s="82" customFormat="1" x14ac:dyDescent="0.25">
      <c r="A93" s="89" t="s">
        <v>227</v>
      </c>
      <c r="B93" s="96"/>
      <c r="C93" s="90" t="s">
        <v>228</v>
      </c>
      <c r="D93" s="111">
        <v>2900</v>
      </c>
      <c r="E93" s="111">
        <v>2900</v>
      </c>
      <c r="F93" s="111">
        <v>2900</v>
      </c>
    </row>
    <row r="94" spans="1:6" s="82" customFormat="1" x14ac:dyDescent="0.25">
      <c r="A94" s="89" t="s">
        <v>227</v>
      </c>
      <c r="B94" s="96" t="s">
        <v>237</v>
      </c>
      <c r="C94" s="90" t="s">
        <v>238</v>
      </c>
      <c r="D94" s="111">
        <v>2900</v>
      </c>
      <c r="E94" s="111">
        <v>2900</v>
      </c>
      <c r="F94" s="111">
        <v>2900</v>
      </c>
    </row>
    <row r="95" spans="1:6" s="82" customFormat="1" x14ac:dyDescent="0.25">
      <c r="A95" s="89"/>
      <c r="B95" s="96" t="s">
        <v>239</v>
      </c>
      <c r="C95" s="90" t="s">
        <v>240</v>
      </c>
      <c r="D95" s="111">
        <v>29300</v>
      </c>
      <c r="E95" s="111">
        <v>29300</v>
      </c>
      <c r="F95" s="111">
        <v>29300</v>
      </c>
    </row>
    <row r="96" spans="1:6" s="82" customFormat="1" x14ac:dyDescent="0.25">
      <c r="A96" s="89"/>
      <c r="B96" s="96" t="s">
        <v>241</v>
      </c>
      <c r="C96" s="90" t="s">
        <v>242</v>
      </c>
      <c r="D96" s="111">
        <v>29300</v>
      </c>
      <c r="E96" s="111">
        <v>29300</v>
      </c>
      <c r="F96" s="111">
        <v>29300</v>
      </c>
    </row>
    <row r="97" spans="1:6" s="82" customFormat="1" x14ac:dyDescent="0.25">
      <c r="A97" s="89" t="s">
        <v>108</v>
      </c>
      <c r="B97" s="96"/>
      <c r="C97" s="90" t="s">
        <v>109</v>
      </c>
      <c r="D97" s="111">
        <v>29300</v>
      </c>
      <c r="E97" s="111">
        <v>29300</v>
      </c>
      <c r="F97" s="111">
        <v>29300</v>
      </c>
    </row>
    <row r="98" spans="1:6" s="82" customFormat="1" x14ac:dyDescent="0.25">
      <c r="A98" s="89" t="s">
        <v>108</v>
      </c>
      <c r="B98" s="96" t="s">
        <v>243</v>
      </c>
      <c r="C98" s="90" t="s">
        <v>244</v>
      </c>
      <c r="D98" s="111">
        <v>6500</v>
      </c>
      <c r="E98" s="111">
        <v>6500</v>
      </c>
      <c r="F98" s="111">
        <v>6500</v>
      </c>
    </row>
    <row r="99" spans="1:6" s="82" customFormat="1" x14ac:dyDescent="0.25">
      <c r="A99" s="89" t="s">
        <v>108</v>
      </c>
      <c r="B99" s="96" t="s">
        <v>245</v>
      </c>
      <c r="C99" s="90" t="s">
        <v>246</v>
      </c>
      <c r="D99" s="111">
        <v>5000</v>
      </c>
      <c r="E99" s="111">
        <v>5000</v>
      </c>
      <c r="F99" s="111">
        <v>5000</v>
      </c>
    </row>
    <row r="100" spans="1:6" s="82" customFormat="1" x14ac:dyDescent="0.25">
      <c r="A100" s="95">
        <v>31</v>
      </c>
      <c r="B100" s="96">
        <v>42239</v>
      </c>
      <c r="C100" s="90" t="s">
        <v>247</v>
      </c>
      <c r="D100" s="111">
        <v>14800</v>
      </c>
      <c r="E100" s="111">
        <v>14800</v>
      </c>
      <c r="F100" s="111">
        <v>14800</v>
      </c>
    </row>
    <row r="101" spans="1:6" s="82" customFormat="1" x14ac:dyDescent="0.25">
      <c r="A101" s="95" t="s">
        <v>108</v>
      </c>
      <c r="B101" s="96" t="s">
        <v>249</v>
      </c>
      <c r="C101" s="90" t="s">
        <v>250</v>
      </c>
      <c r="D101" s="111">
        <v>3000</v>
      </c>
      <c r="E101" s="111">
        <v>3000</v>
      </c>
      <c r="F101" s="111">
        <v>3000</v>
      </c>
    </row>
    <row r="102" spans="1:6" s="82" customFormat="1" x14ac:dyDescent="0.25">
      <c r="A102" s="95"/>
      <c r="B102" s="96" t="s">
        <v>251</v>
      </c>
      <c r="C102" s="90" t="s">
        <v>252</v>
      </c>
      <c r="D102" s="111">
        <v>167575</v>
      </c>
      <c r="E102" s="111">
        <v>167575</v>
      </c>
      <c r="F102" s="111">
        <v>167575</v>
      </c>
    </row>
    <row r="103" spans="1:6" s="82" customFormat="1" x14ac:dyDescent="0.25">
      <c r="A103" s="95"/>
      <c r="B103" s="96" t="s">
        <v>253</v>
      </c>
      <c r="C103" s="90" t="s">
        <v>254</v>
      </c>
      <c r="D103" s="111">
        <v>167575</v>
      </c>
      <c r="E103" s="111">
        <v>167575</v>
      </c>
      <c r="F103" s="111">
        <v>167575</v>
      </c>
    </row>
    <row r="104" spans="1:6" s="82" customFormat="1" x14ac:dyDescent="0.25">
      <c r="A104" s="95" t="s">
        <v>205</v>
      </c>
      <c r="B104" s="96"/>
      <c r="C104" s="90" t="s">
        <v>206</v>
      </c>
      <c r="D104" s="111">
        <v>167575</v>
      </c>
      <c r="E104" s="111">
        <v>167575</v>
      </c>
      <c r="F104" s="111">
        <v>167575</v>
      </c>
    </row>
    <row r="105" spans="1:6" s="82" customFormat="1" x14ac:dyDescent="0.25">
      <c r="A105" s="89" t="s">
        <v>205</v>
      </c>
      <c r="B105" s="96" t="s">
        <v>211</v>
      </c>
      <c r="C105" s="90" t="s">
        <v>212</v>
      </c>
      <c r="D105" s="111">
        <v>132000</v>
      </c>
      <c r="E105" s="111">
        <v>132000</v>
      </c>
      <c r="F105" s="111">
        <v>132000</v>
      </c>
    </row>
    <row r="106" spans="1:6" s="82" customFormat="1" x14ac:dyDescent="0.25">
      <c r="A106" s="89" t="s">
        <v>205</v>
      </c>
      <c r="B106" s="96" t="s">
        <v>255</v>
      </c>
      <c r="C106" s="90" t="s">
        <v>256</v>
      </c>
      <c r="D106" s="111">
        <v>3300</v>
      </c>
      <c r="E106" s="111">
        <v>3300</v>
      </c>
      <c r="F106" s="111">
        <v>3300</v>
      </c>
    </row>
    <row r="107" spans="1:6" s="82" customFormat="1" x14ac:dyDescent="0.25">
      <c r="A107" s="89" t="s">
        <v>205</v>
      </c>
      <c r="B107" s="96" t="s">
        <v>213</v>
      </c>
      <c r="C107" s="90" t="s">
        <v>214</v>
      </c>
      <c r="D107" s="111">
        <v>2000</v>
      </c>
      <c r="E107" s="111">
        <v>2000</v>
      </c>
      <c r="F107" s="111">
        <v>2000</v>
      </c>
    </row>
    <row r="108" spans="1:6" s="82" customFormat="1" x14ac:dyDescent="0.25">
      <c r="A108" s="89" t="s">
        <v>205</v>
      </c>
      <c r="B108" s="96" t="s">
        <v>215</v>
      </c>
      <c r="C108" s="90" t="s">
        <v>216</v>
      </c>
      <c r="D108" s="111">
        <v>700</v>
      </c>
      <c r="E108" s="111">
        <v>700</v>
      </c>
      <c r="F108" s="111">
        <v>700</v>
      </c>
    </row>
    <row r="109" spans="1:6" s="82" customFormat="1" x14ac:dyDescent="0.25">
      <c r="A109" s="89" t="s">
        <v>205</v>
      </c>
      <c r="B109" s="96" t="s">
        <v>217</v>
      </c>
      <c r="C109" s="90" t="s">
        <v>218</v>
      </c>
      <c r="D109" s="111">
        <v>450</v>
      </c>
      <c r="E109" s="111">
        <v>450</v>
      </c>
      <c r="F109" s="111">
        <v>450</v>
      </c>
    </row>
    <row r="110" spans="1:6" s="82" customFormat="1" x14ac:dyDescent="0.25">
      <c r="A110" s="89" t="s">
        <v>205</v>
      </c>
      <c r="B110" s="96" t="s">
        <v>219</v>
      </c>
      <c r="C110" s="90" t="s">
        <v>220</v>
      </c>
      <c r="D110" s="111">
        <v>1500</v>
      </c>
      <c r="E110" s="111">
        <v>1500</v>
      </c>
      <c r="F110" s="111">
        <v>1500</v>
      </c>
    </row>
    <row r="111" spans="1:6" s="82" customFormat="1" x14ac:dyDescent="0.25">
      <c r="A111" s="95">
        <v>11</v>
      </c>
      <c r="B111" s="96">
        <v>31219</v>
      </c>
      <c r="C111" s="90" t="s">
        <v>257</v>
      </c>
      <c r="D111" s="111">
        <v>0</v>
      </c>
      <c r="E111" s="111">
        <v>0</v>
      </c>
      <c r="F111" s="111">
        <v>0</v>
      </c>
    </row>
    <row r="112" spans="1:6" s="82" customFormat="1" x14ac:dyDescent="0.25">
      <c r="A112" s="95" t="s">
        <v>205</v>
      </c>
      <c r="B112" s="96" t="s">
        <v>221</v>
      </c>
      <c r="C112" s="90" t="s">
        <v>222</v>
      </c>
      <c r="D112" s="111">
        <v>22325</v>
      </c>
      <c r="E112" s="111">
        <v>22325</v>
      </c>
      <c r="F112" s="111">
        <v>22325</v>
      </c>
    </row>
    <row r="113" spans="1:6" s="82" customFormat="1" x14ac:dyDescent="0.25">
      <c r="A113" s="95">
        <v>11</v>
      </c>
      <c r="B113" s="96">
        <v>32224</v>
      </c>
      <c r="C113" s="90" t="s">
        <v>238</v>
      </c>
      <c r="D113" s="111">
        <v>3700</v>
      </c>
      <c r="E113" s="111">
        <v>3700</v>
      </c>
      <c r="F113" s="111">
        <v>3700</v>
      </c>
    </row>
    <row r="114" spans="1:6" s="82" customFormat="1" x14ac:dyDescent="0.25">
      <c r="A114" s="95" t="s">
        <v>205</v>
      </c>
      <c r="B114" s="96" t="s">
        <v>223</v>
      </c>
      <c r="C114" s="90" t="s">
        <v>224</v>
      </c>
      <c r="D114" s="111">
        <v>1600</v>
      </c>
      <c r="E114" s="111">
        <v>1600</v>
      </c>
      <c r="F114" s="111">
        <v>1600</v>
      </c>
    </row>
    <row r="115" spans="1:6" s="150" customFormat="1" x14ac:dyDescent="0.25">
      <c r="A115" s="117" t="s">
        <v>258</v>
      </c>
      <c r="B115" s="118" t="s">
        <v>106</v>
      </c>
      <c r="C115" s="115" t="s">
        <v>259</v>
      </c>
      <c r="D115" s="114">
        <v>2341255</v>
      </c>
      <c r="E115" s="114">
        <v>2341255</v>
      </c>
      <c r="F115" s="114">
        <v>2341255</v>
      </c>
    </row>
    <row r="116" spans="1:6" s="82" customFormat="1" x14ac:dyDescent="0.25">
      <c r="A116" s="95" t="s">
        <v>258</v>
      </c>
      <c r="B116" s="96" t="s">
        <v>211</v>
      </c>
      <c r="C116" s="90" t="s">
        <v>212</v>
      </c>
      <c r="D116" s="111">
        <v>1856000</v>
      </c>
      <c r="E116" s="111">
        <v>1856000</v>
      </c>
      <c r="F116" s="111">
        <v>1856000</v>
      </c>
    </row>
    <row r="117" spans="1:6" s="82" customFormat="1" x14ac:dyDescent="0.25">
      <c r="A117" s="95" t="s">
        <v>258</v>
      </c>
      <c r="B117" s="96" t="s">
        <v>260</v>
      </c>
      <c r="C117" s="90" t="s">
        <v>261</v>
      </c>
      <c r="D117" s="111">
        <v>18000</v>
      </c>
      <c r="E117" s="111">
        <v>18000</v>
      </c>
      <c r="F117" s="111">
        <v>18000</v>
      </c>
    </row>
    <row r="118" spans="1:6" s="82" customFormat="1" x14ac:dyDescent="0.25">
      <c r="A118" s="95" t="s">
        <v>258</v>
      </c>
      <c r="B118" s="96" t="s">
        <v>255</v>
      </c>
      <c r="C118" s="90" t="s">
        <v>256</v>
      </c>
      <c r="D118" s="111">
        <v>33000</v>
      </c>
      <c r="E118" s="111">
        <v>33000</v>
      </c>
      <c r="F118" s="111">
        <v>33000</v>
      </c>
    </row>
    <row r="119" spans="1:6" s="82" customFormat="1" x14ac:dyDescent="0.25">
      <c r="A119" s="95" t="s">
        <v>258</v>
      </c>
      <c r="B119" s="96" t="s">
        <v>213</v>
      </c>
      <c r="C119" s="90" t="s">
        <v>214</v>
      </c>
      <c r="D119" s="111">
        <v>41000</v>
      </c>
      <c r="E119" s="111">
        <v>41000</v>
      </c>
      <c r="F119" s="111">
        <v>41000</v>
      </c>
    </row>
    <row r="120" spans="1:6" s="82" customFormat="1" x14ac:dyDescent="0.25">
      <c r="A120" s="95" t="s">
        <v>258</v>
      </c>
      <c r="B120" s="96" t="s">
        <v>215</v>
      </c>
      <c r="C120" s="90" t="s">
        <v>216</v>
      </c>
      <c r="D120" s="111">
        <v>4300</v>
      </c>
      <c r="E120" s="111">
        <v>4300</v>
      </c>
      <c r="F120" s="111">
        <v>4300</v>
      </c>
    </row>
    <row r="121" spans="1:6" s="82" customFormat="1" x14ac:dyDescent="0.25">
      <c r="A121" s="95" t="s">
        <v>258</v>
      </c>
      <c r="B121" s="96" t="s">
        <v>262</v>
      </c>
      <c r="C121" s="90" t="s">
        <v>263</v>
      </c>
      <c r="D121" s="111">
        <v>2500</v>
      </c>
      <c r="E121" s="111">
        <v>2500</v>
      </c>
      <c r="F121" s="111">
        <v>2500</v>
      </c>
    </row>
    <row r="122" spans="1:6" s="82" customFormat="1" x14ac:dyDescent="0.25">
      <c r="A122" s="95" t="s">
        <v>258</v>
      </c>
      <c r="B122" s="96" t="s">
        <v>217</v>
      </c>
      <c r="C122" s="90" t="s">
        <v>218</v>
      </c>
      <c r="D122" s="111">
        <v>3200</v>
      </c>
      <c r="E122" s="111">
        <v>3200</v>
      </c>
      <c r="F122" s="111">
        <v>3200</v>
      </c>
    </row>
    <row r="123" spans="1:6" s="82" customFormat="1" x14ac:dyDescent="0.25">
      <c r="A123" s="95" t="s">
        <v>258</v>
      </c>
      <c r="B123" s="96" t="s">
        <v>219</v>
      </c>
      <c r="C123" s="90" t="s">
        <v>220</v>
      </c>
      <c r="D123" s="111">
        <v>23700</v>
      </c>
      <c r="E123" s="111">
        <v>23700</v>
      </c>
      <c r="F123" s="111">
        <v>23700</v>
      </c>
    </row>
    <row r="124" spans="1:6" s="82" customFormat="1" x14ac:dyDescent="0.25">
      <c r="A124" s="95" t="s">
        <v>258</v>
      </c>
      <c r="B124" s="96" t="s">
        <v>264</v>
      </c>
      <c r="C124" s="90" t="s">
        <v>257</v>
      </c>
      <c r="D124" s="111">
        <v>500</v>
      </c>
      <c r="E124" s="111">
        <v>500</v>
      </c>
      <c r="F124" s="111">
        <v>500</v>
      </c>
    </row>
    <row r="125" spans="1:6" s="82" customFormat="1" x14ac:dyDescent="0.25">
      <c r="A125" s="95" t="s">
        <v>258</v>
      </c>
      <c r="B125" s="96" t="s">
        <v>221</v>
      </c>
      <c r="C125" s="90" t="s">
        <v>222</v>
      </c>
      <c r="D125" s="111">
        <v>314655</v>
      </c>
      <c r="E125" s="111">
        <v>314655</v>
      </c>
      <c r="F125" s="111">
        <v>314655</v>
      </c>
    </row>
    <row r="126" spans="1:6" s="82" customFormat="1" x14ac:dyDescent="0.25">
      <c r="A126" s="95" t="s">
        <v>258</v>
      </c>
      <c r="B126" s="96" t="s">
        <v>223</v>
      </c>
      <c r="C126" s="90" t="s">
        <v>224</v>
      </c>
      <c r="D126" s="111">
        <v>36000</v>
      </c>
      <c r="E126" s="111">
        <v>36000</v>
      </c>
      <c r="F126" s="111">
        <v>36000</v>
      </c>
    </row>
    <row r="127" spans="1:6" s="82" customFormat="1" x14ac:dyDescent="0.25">
      <c r="A127" s="95" t="s">
        <v>258</v>
      </c>
      <c r="B127" s="96" t="s">
        <v>265</v>
      </c>
      <c r="C127" s="90" t="s">
        <v>266</v>
      </c>
      <c r="D127" s="111">
        <v>8400</v>
      </c>
      <c r="E127" s="111">
        <v>8400</v>
      </c>
      <c r="F127" s="111">
        <v>8400</v>
      </c>
    </row>
    <row r="128" spans="1:6" s="82" customFormat="1" x14ac:dyDescent="0.25">
      <c r="A128" s="95"/>
      <c r="B128" s="96" t="s">
        <v>201</v>
      </c>
      <c r="C128" s="90" t="s">
        <v>202</v>
      </c>
      <c r="D128" s="111">
        <f>+D129+D151+D162+D165+D168</f>
        <v>255200</v>
      </c>
      <c r="E128" s="111">
        <f t="shared" ref="E128:F128" si="0">+E129+E151+E162+E165+E168</f>
        <v>255200</v>
      </c>
      <c r="F128" s="111">
        <f t="shared" si="0"/>
        <v>255200</v>
      </c>
    </row>
    <row r="129" spans="1:6" s="82" customFormat="1" x14ac:dyDescent="0.25">
      <c r="A129" s="95"/>
      <c r="B129" s="96" t="s">
        <v>203</v>
      </c>
      <c r="C129" s="90" t="s">
        <v>204</v>
      </c>
      <c r="D129" s="111">
        <v>43900</v>
      </c>
      <c r="E129" s="111">
        <v>43900</v>
      </c>
      <c r="F129" s="111">
        <v>43900</v>
      </c>
    </row>
    <row r="130" spans="1:6" s="82" customFormat="1" x14ac:dyDescent="0.25">
      <c r="A130" s="95" t="s">
        <v>267</v>
      </c>
      <c r="B130" s="96"/>
      <c r="C130" s="90" t="s">
        <v>268</v>
      </c>
      <c r="D130" s="111">
        <v>15000</v>
      </c>
      <c r="E130" s="111">
        <v>15000</v>
      </c>
      <c r="F130" s="111">
        <v>15000</v>
      </c>
    </row>
    <row r="131" spans="1:6" s="82" customFormat="1" x14ac:dyDescent="0.25">
      <c r="A131" s="95" t="s">
        <v>267</v>
      </c>
      <c r="B131" s="96" t="s">
        <v>126</v>
      </c>
      <c r="C131" s="90" t="s">
        <v>127</v>
      </c>
      <c r="D131" s="111">
        <v>10000</v>
      </c>
      <c r="E131" s="111">
        <v>10000</v>
      </c>
      <c r="F131" s="111">
        <v>10000</v>
      </c>
    </row>
    <row r="132" spans="1:6" s="82" customFormat="1" x14ac:dyDescent="0.25">
      <c r="A132" s="95">
        <v>25</v>
      </c>
      <c r="B132" s="96">
        <v>42211</v>
      </c>
      <c r="C132" s="90" t="s">
        <v>244</v>
      </c>
      <c r="D132" s="111">
        <v>3000</v>
      </c>
      <c r="E132" s="111">
        <v>3000</v>
      </c>
      <c r="F132" s="111">
        <v>3000</v>
      </c>
    </row>
    <row r="133" spans="1:6" s="82" customFormat="1" x14ac:dyDescent="0.25">
      <c r="A133" s="95">
        <v>25</v>
      </c>
      <c r="B133" s="96">
        <v>42273</v>
      </c>
      <c r="C133" s="90" t="s">
        <v>269</v>
      </c>
      <c r="D133" s="111">
        <v>2000</v>
      </c>
      <c r="E133" s="111">
        <v>2000</v>
      </c>
      <c r="F133" s="111">
        <v>2000</v>
      </c>
    </row>
    <row r="134" spans="1:6" s="82" customFormat="1" x14ac:dyDescent="0.25">
      <c r="A134" s="95" t="s">
        <v>270</v>
      </c>
      <c r="B134" s="96" t="s">
        <v>203</v>
      </c>
      <c r="C134" s="90" t="s">
        <v>271</v>
      </c>
      <c r="D134" s="111">
        <v>28900</v>
      </c>
      <c r="E134" s="111">
        <v>28900</v>
      </c>
      <c r="F134" s="111">
        <v>28900</v>
      </c>
    </row>
    <row r="135" spans="1:6" s="82" customFormat="1" x14ac:dyDescent="0.25">
      <c r="A135" s="95" t="s">
        <v>270</v>
      </c>
      <c r="B135" s="96" t="s">
        <v>110</v>
      </c>
      <c r="C135" s="90" t="s">
        <v>111</v>
      </c>
      <c r="D135" s="111">
        <v>200</v>
      </c>
      <c r="E135" s="111">
        <v>200</v>
      </c>
      <c r="F135" s="111">
        <v>200</v>
      </c>
    </row>
    <row r="136" spans="1:6" s="82" customFormat="1" x14ac:dyDescent="0.25">
      <c r="A136" s="95" t="s">
        <v>270</v>
      </c>
      <c r="B136" s="96" t="s">
        <v>112</v>
      </c>
      <c r="C136" s="90" t="s">
        <v>113</v>
      </c>
      <c r="D136" s="111">
        <v>200</v>
      </c>
      <c r="E136" s="111">
        <v>200</v>
      </c>
      <c r="F136" s="111">
        <v>200</v>
      </c>
    </row>
    <row r="137" spans="1:6" s="82" customFormat="1" x14ac:dyDescent="0.25">
      <c r="A137" s="95" t="s">
        <v>270</v>
      </c>
      <c r="B137" s="96" t="s">
        <v>272</v>
      </c>
      <c r="C137" s="90" t="s">
        <v>273</v>
      </c>
      <c r="D137" s="111">
        <v>300</v>
      </c>
      <c r="E137" s="111">
        <v>300</v>
      </c>
      <c r="F137" s="111">
        <v>300</v>
      </c>
    </row>
    <row r="138" spans="1:6" s="82" customFormat="1" x14ac:dyDescent="0.25">
      <c r="A138" s="95" t="s">
        <v>270</v>
      </c>
      <c r="B138" s="96" t="s">
        <v>122</v>
      </c>
      <c r="C138" s="90" t="s">
        <v>123</v>
      </c>
      <c r="D138" s="111">
        <v>600</v>
      </c>
      <c r="E138" s="111">
        <v>600</v>
      </c>
      <c r="F138" s="111">
        <v>600</v>
      </c>
    </row>
    <row r="139" spans="1:6" s="82" customFormat="1" x14ac:dyDescent="0.25">
      <c r="A139" s="95" t="s">
        <v>270</v>
      </c>
      <c r="B139" s="96" t="s">
        <v>124</v>
      </c>
      <c r="C139" s="90" t="s">
        <v>125</v>
      </c>
      <c r="D139" s="111">
        <v>300</v>
      </c>
      <c r="E139" s="111">
        <v>300</v>
      </c>
      <c r="F139" s="111">
        <v>300</v>
      </c>
    </row>
    <row r="140" spans="1:6" s="82" customFormat="1" x14ac:dyDescent="0.25">
      <c r="A140" s="95" t="s">
        <v>270</v>
      </c>
      <c r="B140" s="96" t="s">
        <v>126</v>
      </c>
      <c r="C140" s="90" t="s">
        <v>127</v>
      </c>
      <c r="D140" s="111">
        <v>1900</v>
      </c>
      <c r="E140" s="111">
        <v>1900</v>
      </c>
      <c r="F140" s="111">
        <v>1900</v>
      </c>
    </row>
    <row r="141" spans="1:6" s="82" customFormat="1" x14ac:dyDescent="0.25">
      <c r="A141" s="95" t="s">
        <v>270</v>
      </c>
      <c r="B141" s="96" t="s">
        <v>130</v>
      </c>
      <c r="C141" s="90" t="s">
        <v>131</v>
      </c>
      <c r="D141" s="111">
        <v>4000</v>
      </c>
      <c r="E141" s="111">
        <v>4000</v>
      </c>
      <c r="F141" s="111">
        <v>4000</v>
      </c>
    </row>
    <row r="142" spans="1:6" s="82" customFormat="1" x14ac:dyDescent="0.25">
      <c r="A142" s="95" t="s">
        <v>270</v>
      </c>
      <c r="B142" s="96" t="s">
        <v>148</v>
      </c>
      <c r="C142" s="90" t="s">
        <v>149</v>
      </c>
      <c r="D142" s="111">
        <v>800</v>
      </c>
      <c r="E142" s="111">
        <v>800</v>
      </c>
      <c r="F142" s="111">
        <v>800</v>
      </c>
    </row>
    <row r="143" spans="1:6" s="82" customFormat="1" x14ac:dyDescent="0.25">
      <c r="A143" s="95" t="s">
        <v>270</v>
      </c>
      <c r="B143" s="96" t="s">
        <v>150</v>
      </c>
      <c r="C143" s="90" t="s">
        <v>151</v>
      </c>
      <c r="D143" s="111">
        <v>130</v>
      </c>
      <c r="E143" s="111">
        <v>130</v>
      </c>
      <c r="F143" s="111">
        <v>130</v>
      </c>
    </row>
    <row r="144" spans="1:6" s="82" customFormat="1" x14ac:dyDescent="0.25">
      <c r="A144" s="95" t="s">
        <v>270</v>
      </c>
      <c r="B144" s="96" t="s">
        <v>152</v>
      </c>
      <c r="C144" s="90" t="s">
        <v>153</v>
      </c>
      <c r="D144" s="111">
        <v>500</v>
      </c>
      <c r="E144" s="111">
        <v>500</v>
      </c>
      <c r="F144" s="111">
        <v>500</v>
      </c>
    </row>
    <row r="145" spans="1:6" s="82" customFormat="1" x14ac:dyDescent="0.25">
      <c r="A145" s="95" t="s">
        <v>270</v>
      </c>
      <c r="B145" s="96" t="s">
        <v>154</v>
      </c>
      <c r="C145" s="90" t="s">
        <v>155</v>
      </c>
      <c r="D145" s="111">
        <v>770</v>
      </c>
      <c r="E145" s="111">
        <v>770</v>
      </c>
      <c r="F145" s="111">
        <v>770</v>
      </c>
    </row>
    <row r="146" spans="1:6" s="82" customFormat="1" x14ac:dyDescent="0.25">
      <c r="A146" s="95" t="s">
        <v>270</v>
      </c>
      <c r="B146" s="96" t="s">
        <v>274</v>
      </c>
      <c r="C146" s="90" t="s">
        <v>275</v>
      </c>
      <c r="D146" s="111">
        <v>2300</v>
      </c>
      <c r="E146" s="111">
        <v>2300</v>
      </c>
      <c r="F146" s="111">
        <v>2300</v>
      </c>
    </row>
    <row r="147" spans="1:6" s="82" customFormat="1" x14ac:dyDescent="0.25">
      <c r="A147" s="95" t="s">
        <v>270</v>
      </c>
      <c r="B147" s="96" t="s">
        <v>183</v>
      </c>
      <c r="C147" s="90" t="s">
        <v>184</v>
      </c>
      <c r="D147" s="111">
        <v>400</v>
      </c>
      <c r="E147" s="111">
        <v>400</v>
      </c>
      <c r="F147" s="111">
        <v>400</v>
      </c>
    </row>
    <row r="148" spans="1:6" s="82" customFormat="1" x14ac:dyDescent="0.25">
      <c r="A148" s="95" t="s">
        <v>270</v>
      </c>
      <c r="B148" s="96" t="s">
        <v>276</v>
      </c>
      <c r="C148" s="90" t="s">
        <v>277</v>
      </c>
      <c r="D148" s="111">
        <v>300</v>
      </c>
      <c r="E148" s="111">
        <v>300</v>
      </c>
      <c r="F148" s="111">
        <v>300</v>
      </c>
    </row>
    <row r="149" spans="1:6" s="82" customFormat="1" x14ac:dyDescent="0.25">
      <c r="A149" s="95">
        <v>55</v>
      </c>
      <c r="B149" s="96">
        <v>38129</v>
      </c>
      <c r="C149" s="90" t="s">
        <v>278</v>
      </c>
      <c r="D149" s="111">
        <v>1200</v>
      </c>
      <c r="E149" s="111">
        <v>1200</v>
      </c>
      <c r="F149" s="111">
        <v>1200</v>
      </c>
    </row>
    <row r="150" spans="1:6" s="82" customFormat="1" x14ac:dyDescent="0.25">
      <c r="A150" s="95" t="s">
        <v>270</v>
      </c>
      <c r="B150" s="96" t="s">
        <v>279</v>
      </c>
      <c r="C150" s="90" t="s">
        <v>280</v>
      </c>
      <c r="D150" s="111">
        <v>15000</v>
      </c>
      <c r="E150" s="111">
        <v>15000</v>
      </c>
      <c r="F150" s="111">
        <v>15000</v>
      </c>
    </row>
    <row r="151" spans="1:6" s="82" customFormat="1" x14ac:dyDescent="0.25">
      <c r="A151" s="95"/>
      <c r="B151" s="96" t="s">
        <v>209</v>
      </c>
      <c r="C151" s="90" t="s">
        <v>210</v>
      </c>
      <c r="D151" s="111">
        <v>60000</v>
      </c>
      <c r="E151" s="111">
        <v>60000</v>
      </c>
      <c r="F151" s="111">
        <v>60000</v>
      </c>
    </row>
    <row r="152" spans="1:6" s="82" customFormat="1" x14ac:dyDescent="0.25">
      <c r="A152" s="95" t="s">
        <v>270</v>
      </c>
      <c r="B152" s="96"/>
      <c r="C152" s="90" t="s">
        <v>271</v>
      </c>
      <c r="D152" s="111">
        <v>60000</v>
      </c>
      <c r="E152" s="111">
        <v>60000</v>
      </c>
      <c r="F152" s="111">
        <v>60000</v>
      </c>
    </row>
    <row r="153" spans="1:6" s="82" customFormat="1" x14ac:dyDescent="0.25">
      <c r="A153" s="95" t="s">
        <v>270</v>
      </c>
      <c r="B153" s="96" t="s">
        <v>124</v>
      </c>
      <c r="C153" s="90" t="s">
        <v>125</v>
      </c>
      <c r="D153" s="111">
        <v>300</v>
      </c>
      <c r="E153" s="111">
        <v>300</v>
      </c>
      <c r="F153" s="111">
        <v>300</v>
      </c>
    </row>
    <row r="154" spans="1:6" s="82" customFormat="1" x14ac:dyDescent="0.25">
      <c r="A154" s="95" t="s">
        <v>270</v>
      </c>
      <c r="B154" s="96" t="s">
        <v>126</v>
      </c>
      <c r="C154" s="90" t="s">
        <v>127</v>
      </c>
      <c r="D154" s="111">
        <v>300</v>
      </c>
      <c r="E154" s="111">
        <v>300</v>
      </c>
      <c r="F154" s="111">
        <v>300</v>
      </c>
    </row>
    <row r="155" spans="1:6" s="82" customFormat="1" x14ac:dyDescent="0.25">
      <c r="A155" s="95" t="s">
        <v>270</v>
      </c>
      <c r="B155" s="96" t="s">
        <v>237</v>
      </c>
      <c r="C155" s="90" t="s">
        <v>238</v>
      </c>
      <c r="D155" s="111">
        <v>54900</v>
      </c>
      <c r="E155" s="111">
        <v>54900</v>
      </c>
      <c r="F155" s="111">
        <v>54900</v>
      </c>
    </row>
    <row r="156" spans="1:6" s="82" customFormat="1" x14ac:dyDescent="0.25">
      <c r="A156" s="95" t="s">
        <v>270</v>
      </c>
      <c r="B156" s="96" t="s">
        <v>128</v>
      </c>
      <c r="C156" s="90" t="s">
        <v>129</v>
      </c>
      <c r="D156" s="111">
        <v>1000</v>
      </c>
      <c r="E156" s="111">
        <v>1000</v>
      </c>
      <c r="F156" s="111">
        <v>1000</v>
      </c>
    </row>
    <row r="157" spans="1:6" s="82" customFormat="1" x14ac:dyDescent="0.25">
      <c r="A157" s="95" t="s">
        <v>270</v>
      </c>
      <c r="B157" s="96" t="s">
        <v>281</v>
      </c>
      <c r="C157" s="90" t="s">
        <v>282</v>
      </c>
      <c r="D157" s="111">
        <v>1000</v>
      </c>
      <c r="E157" s="111">
        <v>1000</v>
      </c>
      <c r="F157" s="111">
        <v>1000</v>
      </c>
    </row>
    <row r="158" spans="1:6" s="82" customFormat="1" x14ac:dyDescent="0.25">
      <c r="A158" s="95">
        <v>55</v>
      </c>
      <c r="B158" s="96">
        <v>32322</v>
      </c>
      <c r="C158" s="90" t="s">
        <v>283</v>
      </c>
      <c r="D158" s="111">
        <v>400</v>
      </c>
      <c r="E158" s="111">
        <v>400</v>
      </c>
      <c r="F158" s="111">
        <v>400</v>
      </c>
    </row>
    <row r="159" spans="1:6" s="82" customFormat="1" x14ac:dyDescent="0.25">
      <c r="A159" s="95">
        <v>55</v>
      </c>
      <c r="B159" s="96">
        <v>32329</v>
      </c>
      <c r="C159" s="90" t="s">
        <v>284</v>
      </c>
      <c r="D159" s="111">
        <v>500</v>
      </c>
      <c r="E159" s="111">
        <v>500</v>
      </c>
      <c r="F159" s="111">
        <v>500</v>
      </c>
    </row>
    <row r="160" spans="1:6" s="82" customFormat="1" x14ac:dyDescent="0.25">
      <c r="A160" s="95" t="s">
        <v>270</v>
      </c>
      <c r="B160" s="96" t="s">
        <v>274</v>
      </c>
      <c r="C160" s="90" t="s">
        <v>275</v>
      </c>
      <c r="D160" s="111">
        <v>900</v>
      </c>
      <c r="E160" s="111">
        <v>900</v>
      </c>
      <c r="F160" s="111">
        <v>900</v>
      </c>
    </row>
    <row r="161" spans="1:6" s="82" customFormat="1" x14ac:dyDescent="0.25">
      <c r="A161" s="95" t="s">
        <v>270</v>
      </c>
      <c r="B161" s="96" t="s">
        <v>285</v>
      </c>
      <c r="C161" s="90" t="s">
        <v>269</v>
      </c>
      <c r="D161" s="111">
        <v>700</v>
      </c>
      <c r="E161" s="111">
        <v>700</v>
      </c>
      <c r="F161" s="111">
        <v>700</v>
      </c>
    </row>
    <row r="162" spans="1:6" s="82" customFormat="1" x14ac:dyDescent="0.25">
      <c r="A162" s="95"/>
      <c r="B162" s="96" t="s">
        <v>229</v>
      </c>
      <c r="C162" s="90" t="s">
        <v>230</v>
      </c>
      <c r="D162" s="111">
        <v>6300</v>
      </c>
      <c r="E162" s="111">
        <v>6300</v>
      </c>
      <c r="F162" s="111">
        <v>6300</v>
      </c>
    </row>
    <row r="163" spans="1:6" s="82" customFormat="1" x14ac:dyDescent="0.25">
      <c r="A163" s="95" t="s">
        <v>270</v>
      </c>
      <c r="B163" s="96"/>
      <c r="C163" s="90" t="s">
        <v>271</v>
      </c>
      <c r="D163" s="111">
        <v>6300</v>
      </c>
      <c r="E163" s="111">
        <v>6300</v>
      </c>
      <c r="F163" s="111">
        <v>6300</v>
      </c>
    </row>
    <row r="164" spans="1:6" s="82" customFormat="1" x14ac:dyDescent="0.25">
      <c r="A164" s="95" t="s">
        <v>270</v>
      </c>
      <c r="B164" s="96" t="s">
        <v>231</v>
      </c>
      <c r="C164" s="90" t="s">
        <v>232</v>
      </c>
      <c r="D164" s="111">
        <v>6300</v>
      </c>
      <c r="E164" s="111">
        <v>6300</v>
      </c>
      <c r="F164" s="111">
        <v>6300</v>
      </c>
    </row>
    <row r="165" spans="1:6" s="82" customFormat="1" x14ac:dyDescent="0.25">
      <c r="A165" s="95"/>
      <c r="B165" s="96" t="s">
        <v>286</v>
      </c>
      <c r="C165" s="90" t="s">
        <v>287</v>
      </c>
      <c r="D165" s="111">
        <v>20000</v>
      </c>
      <c r="E165" s="111">
        <v>20000</v>
      </c>
      <c r="F165" s="111">
        <v>20000</v>
      </c>
    </row>
    <row r="166" spans="1:6" s="82" customFormat="1" x14ac:dyDescent="0.25">
      <c r="A166" s="95" t="s">
        <v>270</v>
      </c>
      <c r="B166" s="96"/>
      <c r="C166" s="90" t="s">
        <v>271</v>
      </c>
      <c r="D166" s="111">
        <v>20000</v>
      </c>
      <c r="E166" s="111">
        <v>20000</v>
      </c>
      <c r="F166" s="111">
        <v>20000</v>
      </c>
    </row>
    <row r="167" spans="1:6" s="82" customFormat="1" x14ac:dyDescent="0.25">
      <c r="A167" s="95" t="s">
        <v>270</v>
      </c>
      <c r="B167" s="96" t="s">
        <v>249</v>
      </c>
      <c r="C167" s="90" t="s">
        <v>250</v>
      </c>
      <c r="D167" s="111">
        <v>20000</v>
      </c>
      <c r="E167" s="111">
        <v>20000</v>
      </c>
      <c r="F167" s="111">
        <v>20000</v>
      </c>
    </row>
    <row r="168" spans="1:6" s="82" customFormat="1" x14ac:dyDescent="0.25">
      <c r="A168" s="95"/>
      <c r="B168" s="96" t="s">
        <v>288</v>
      </c>
      <c r="C168" s="90" t="s">
        <v>289</v>
      </c>
      <c r="D168" s="111">
        <v>125000</v>
      </c>
      <c r="E168" s="111">
        <v>125000</v>
      </c>
      <c r="F168" s="111">
        <v>125000</v>
      </c>
    </row>
    <row r="169" spans="1:6" s="82" customFormat="1" x14ac:dyDescent="0.25">
      <c r="A169" s="95" t="s">
        <v>270</v>
      </c>
      <c r="B169" s="96"/>
      <c r="C169" s="90" t="s">
        <v>271</v>
      </c>
      <c r="D169" s="111">
        <v>125000</v>
      </c>
      <c r="E169" s="111">
        <v>125000</v>
      </c>
      <c r="F169" s="111">
        <v>125000</v>
      </c>
    </row>
    <row r="170" spans="1:6" s="82" customFormat="1" x14ac:dyDescent="0.25">
      <c r="A170" s="95" t="s">
        <v>270</v>
      </c>
      <c r="B170" s="96"/>
      <c r="C170" s="90" t="s">
        <v>271</v>
      </c>
      <c r="D170" s="111">
        <v>0</v>
      </c>
      <c r="E170" s="111">
        <v>0</v>
      </c>
      <c r="F170" s="111">
        <v>0</v>
      </c>
    </row>
    <row r="171" spans="1:6" s="82" customFormat="1" x14ac:dyDescent="0.25">
      <c r="A171" s="95" t="s">
        <v>270</v>
      </c>
      <c r="B171" s="96" t="s">
        <v>290</v>
      </c>
      <c r="C171" s="90" t="s">
        <v>18</v>
      </c>
      <c r="D171" s="111">
        <v>125000</v>
      </c>
      <c r="E171" s="111">
        <v>125000</v>
      </c>
      <c r="F171" s="111">
        <v>125000</v>
      </c>
    </row>
    <row r="172" spans="1:6" s="82" customFormat="1" x14ac:dyDescent="0.25">
      <c r="A172" s="95">
        <v>55</v>
      </c>
      <c r="B172" s="96" t="s">
        <v>122</v>
      </c>
      <c r="C172" s="90" t="s">
        <v>123</v>
      </c>
      <c r="D172" s="111">
        <v>500</v>
      </c>
      <c r="E172" s="111">
        <v>500</v>
      </c>
      <c r="F172" s="111">
        <v>500</v>
      </c>
    </row>
    <row r="173" spans="1:6" s="82" customFormat="1" x14ac:dyDescent="0.25">
      <c r="A173" s="95">
        <v>55</v>
      </c>
      <c r="B173" s="96" t="s">
        <v>124</v>
      </c>
      <c r="C173" s="90" t="s">
        <v>125</v>
      </c>
      <c r="D173" s="111">
        <v>400</v>
      </c>
      <c r="E173" s="111">
        <v>400</v>
      </c>
      <c r="F173" s="111">
        <v>400</v>
      </c>
    </row>
    <row r="174" spans="1:6" s="82" customFormat="1" x14ac:dyDescent="0.25">
      <c r="A174" s="95">
        <v>55</v>
      </c>
      <c r="B174" s="96" t="s">
        <v>237</v>
      </c>
      <c r="C174" s="90" t="s">
        <v>238</v>
      </c>
      <c r="D174" s="111">
        <v>121400</v>
      </c>
      <c r="E174" s="111">
        <v>121400</v>
      </c>
      <c r="F174" s="111">
        <v>121400</v>
      </c>
    </row>
    <row r="175" spans="1:6" s="82" customFormat="1" x14ac:dyDescent="0.25">
      <c r="A175" s="95">
        <v>55</v>
      </c>
      <c r="B175" s="96" t="s">
        <v>128</v>
      </c>
      <c r="C175" s="90" t="s">
        <v>129</v>
      </c>
      <c r="D175" s="111">
        <v>1000</v>
      </c>
      <c r="E175" s="111">
        <v>1000</v>
      </c>
      <c r="F175" s="111">
        <v>1000</v>
      </c>
    </row>
    <row r="176" spans="1:6" s="82" customFormat="1" x14ac:dyDescent="0.25">
      <c r="A176" s="95">
        <v>55</v>
      </c>
      <c r="B176" s="96" t="s">
        <v>281</v>
      </c>
      <c r="C176" s="90" t="s">
        <v>282</v>
      </c>
      <c r="D176" s="111">
        <v>800</v>
      </c>
      <c r="E176" s="111">
        <v>800</v>
      </c>
      <c r="F176" s="111">
        <v>800</v>
      </c>
    </row>
    <row r="177" spans="1:6" s="82" customFormat="1" x14ac:dyDescent="0.25">
      <c r="A177" s="95" t="s">
        <v>270</v>
      </c>
      <c r="B177" s="96" t="s">
        <v>126</v>
      </c>
      <c r="C177" s="90" t="s">
        <v>127</v>
      </c>
      <c r="D177" s="111">
        <v>300</v>
      </c>
      <c r="E177" s="111">
        <v>300</v>
      </c>
      <c r="F177" s="111">
        <v>300</v>
      </c>
    </row>
    <row r="178" spans="1:6" s="82" customFormat="1" x14ac:dyDescent="0.25">
      <c r="A178" s="95" t="s">
        <v>270</v>
      </c>
      <c r="B178" s="96" t="s">
        <v>274</v>
      </c>
      <c r="C178" s="90" t="s">
        <v>275</v>
      </c>
      <c r="D178" s="111">
        <v>600</v>
      </c>
      <c r="E178" s="111">
        <v>600</v>
      </c>
      <c r="F178" s="111">
        <v>600</v>
      </c>
    </row>
    <row r="179" spans="1:6" s="82" customFormat="1" x14ac:dyDescent="0.25">
      <c r="A179" s="95"/>
      <c r="B179" s="96" t="s">
        <v>251</v>
      </c>
      <c r="C179" s="90" t="s">
        <v>252</v>
      </c>
      <c r="D179" s="111">
        <v>4500</v>
      </c>
      <c r="E179" s="111">
        <v>4500</v>
      </c>
      <c r="F179" s="111">
        <v>4500</v>
      </c>
    </row>
    <row r="180" spans="1:6" s="82" customFormat="1" x14ac:dyDescent="0.25">
      <c r="A180" s="95"/>
      <c r="B180" s="96" t="s">
        <v>253</v>
      </c>
      <c r="C180" s="90" t="s">
        <v>254</v>
      </c>
      <c r="D180" s="111">
        <v>4500</v>
      </c>
      <c r="E180" s="111">
        <v>4500</v>
      </c>
      <c r="F180" s="111">
        <v>4500</v>
      </c>
    </row>
    <row r="181" spans="1:6" s="82" customFormat="1" x14ac:dyDescent="0.25">
      <c r="A181" s="95" t="s">
        <v>270</v>
      </c>
      <c r="B181" s="96"/>
      <c r="C181" s="90" t="s">
        <v>271</v>
      </c>
      <c r="D181" s="111">
        <v>4500</v>
      </c>
      <c r="E181" s="111">
        <v>4500</v>
      </c>
      <c r="F181" s="111">
        <v>4500</v>
      </c>
    </row>
    <row r="182" spans="1:6" s="82" customFormat="1" x14ac:dyDescent="0.25">
      <c r="A182" s="95" t="s">
        <v>270</v>
      </c>
      <c r="B182" s="96" t="s">
        <v>116</v>
      </c>
      <c r="C182" s="90" t="s">
        <v>117</v>
      </c>
      <c r="D182" s="111">
        <v>400</v>
      </c>
      <c r="E182" s="111">
        <v>400</v>
      </c>
      <c r="F182" s="111">
        <v>400</v>
      </c>
    </row>
    <row r="183" spans="1:6" s="82" customFormat="1" x14ac:dyDescent="0.25">
      <c r="A183" s="95" t="s">
        <v>270</v>
      </c>
      <c r="B183" s="96" t="s">
        <v>122</v>
      </c>
      <c r="C183" s="90" t="s">
        <v>123</v>
      </c>
      <c r="D183" s="111">
        <v>350</v>
      </c>
      <c r="E183" s="111">
        <v>350</v>
      </c>
      <c r="F183" s="111">
        <v>350</v>
      </c>
    </row>
    <row r="184" spans="1:6" s="82" customFormat="1" x14ac:dyDescent="0.25">
      <c r="A184" s="95">
        <v>55</v>
      </c>
      <c r="B184" s="96">
        <v>32216</v>
      </c>
      <c r="C184" s="90" t="s">
        <v>125</v>
      </c>
      <c r="D184" s="111">
        <v>50</v>
      </c>
      <c r="E184" s="111">
        <v>50</v>
      </c>
      <c r="F184" s="111">
        <v>50</v>
      </c>
    </row>
    <row r="185" spans="1:6" s="82" customFormat="1" x14ac:dyDescent="0.25">
      <c r="A185" s="95" t="s">
        <v>270</v>
      </c>
      <c r="B185" s="96" t="s">
        <v>126</v>
      </c>
      <c r="C185" s="90" t="s">
        <v>127</v>
      </c>
      <c r="D185" s="111">
        <v>2500</v>
      </c>
      <c r="E185" s="111">
        <v>2500</v>
      </c>
      <c r="F185" s="111">
        <v>2500</v>
      </c>
    </row>
    <row r="186" spans="1:6" s="82" customFormat="1" x14ac:dyDescent="0.25">
      <c r="A186" s="95" t="s">
        <v>270</v>
      </c>
      <c r="B186" s="96" t="s">
        <v>243</v>
      </c>
      <c r="C186" s="90" t="s">
        <v>244</v>
      </c>
      <c r="D186" s="111">
        <v>600</v>
      </c>
      <c r="E186" s="111">
        <v>600</v>
      </c>
      <c r="F186" s="111">
        <v>600</v>
      </c>
    </row>
    <row r="187" spans="1:6" s="82" customFormat="1" x14ac:dyDescent="0.25">
      <c r="A187" s="95" t="s">
        <v>270</v>
      </c>
      <c r="B187" s="96" t="s">
        <v>291</v>
      </c>
      <c r="C187" s="90" t="s">
        <v>248</v>
      </c>
      <c r="D187" s="111">
        <v>600</v>
      </c>
      <c r="E187" s="111">
        <v>600</v>
      </c>
      <c r="F187" s="111">
        <v>600</v>
      </c>
    </row>
  </sheetData>
  <mergeCells count="2">
    <mergeCell ref="A1:F1"/>
    <mergeCell ref="A2:F2"/>
  </mergeCells>
  <phoneticPr fontId="47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6"/>
  <sheetViews>
    <sheetView workbookViewId="0">
      <selection sqref="A1:F1"/>
    </sheetView>
  </sheetViews>
  <sheetFormatPr defaultRowHeight="14.4" x14ac:dyDescent="0.3"/>
  <cols>
    <col min="1" max="6" width="25.33203125" customWidth="1"/>
  </cols>
  <sheetData>
    <row r="1" spans="1:6" ht="42" customHeight="1" x14ac:dyDescent="0.3">
      <c r="A1" s="169" t="s">
        <v>76</v>
      </c>
      <c r="B1" s="169"/>
      <c r="C1" s="169"/>
      <c r="D1" s="169"/>
      <c r="E1" s="169"/>
      <c r="F1" s="169"/>
    </row>
    <row r="2" spans="1:6" ht="18" customHeight="1" x14ac:dyDescent="0.3">
      <c r="A2" s="13"/>
      <c r="B2" s="13"/>
      <c r="C2" s="13"/>
      <c r="D2" s="13"/>
      <c r="E2" s="13"/>
      <c r="F2" s="13"/>
    </row>
    <row r="3" spans="1:6" ht="15.75" customHeight="1" x14ac:dyDescent="0.3">
      <c r="A3" s="169" t="s">
        <v>17</v>
      </c>
      <c r="B3" s="169"/>
      <c r="C3" s="169"/>
      <c r="D3" s="169"/>
      <c r="E3" s="169"/>
      <c r="F3" s="169"/>
    </row>
    <row r="4" spans="1:6" ht="17.399999999999999" x14ac:dyDescent="0.3">
      <c r="A4" s="13"/>
      <c r="B4" s="13"/>
      <c r="C4" s="13"/>
      <c r="D4" s="13"/>
      <c r="E4" s="2"/>
      <c r="F4" s="2"/>
    </row>
    <row r="5" spans="1:6" ht="18" customHeight="1" x14ac:dyDescent="0.3">
      <c r="A5" s="169" t="s">
        <v>45</v>
      </c>
      <c r="B5" s="169"/>
      <c r="C5" s="169"/>
      <c r="D5" s="169"/>
      <c r="E5" s="169"/>
      <c r="F5" s="169"/>
    </row>
    <row r="6" spans="1:6" ht="17.399999999999999" x14ac:dyDescent="0.3">
      <c r="A6" s="13"/>
      <c r="B6" s="13"/>
      <c r="C6" s="13"/>
      <c r="D6" s="13"/>
      <c r="E6" s="2"/>
      <c r="F6" s="2"/>
    </row>
    <row r="7" spans="1:6" ht="26.4" x14ac:dyDescent="0.3">
      <c r="A7" s="11" t="s">
        <v>36</v>
      </c>
      <c r="B7" s="11" t="s">
        <v>78</v>
      </c>
      <c r="C7" s="12" t="s">
        <v>79</v>
      </c>
      <c r="D7" s="12" t="s">
        <v>75</v>
      </c>
      <c r="E7" s="12" t="s">
        <v>73</v>
      </c>
      <c r="F7" s="12" t="s">
        <v>77</v>
      </c>
    </row>
    <row r="8" spans="1:6" x14ac:dyDescent="0.3">
      <c r="A8" s="6" t="s">
        <v>46</v>
      </c>
      <c r="B8" s="3"/>
      <c r="C8" s="4"/>
      <c r="D8" s="4"/>
      <c r="E8" s="4"/>
      <c r="F8" s="4"/>
    </row>
    <row r="9" spans="1:6" ht="26.4" x14ac:dyDescent="0.3">
      <c r="A9" s="6" t="s">
        <v>47</v>
      </c>
      <c r="B9" s="3"/>
      <c r="C9" s="4"/>
      <c r="D9" s="4"/>
      <c r="E9" s="4"/>
      <c r="F9" s="4"/>
    </row>
    <row r="10" spans="1:6" ht="26.4" x14ac:dyDescent="0.3">
      <c r="A10" s="10" t="s">
        <v>48</v>
      </c>
      <c r="B10" s="3"/>
      <c r="C10" s="4"/>
      <c r="D10" s="4"/>
      <c r="E10" s="4"/>
      <c r="F10" s="4"/>
    </row>
    <row r="11" spans="1:6" x14ac:dyDescent="0.3">
      <c r="A11" s="10"/>
      <c r="B11" s="3"/>
      <c r="C11" s="4"/>
      <c r="D11" s="4"/>
      <c r="E11" s="4"/>
      <c r="F11" s="4"/>
    </row>
    <row r="12" spans="1:6" x14ac:dyDescent="0.3">
      <c r="A12" s="6" t="s">
        <v>49</v>
      </c>
      <c r="B12" s="3"/>
      <c r="C12" s="4"/>
      <c r="D12" s="4"/>
      <c r="E12" s="4"/>
      <c r="F12" s="4"/>
    </row>
    <row r="13" spans="1:6" x14ac:dyDescent="0.3">
      <c r="A13" s="14" t="s">
        <v>41</v>
      </c>
      <c r="B13" s="3"/>
      <c r="C13" s="4"/>
      <c r="D13" s="4"/>
      <c r="E13" s="4"/>
      <c r="F13" s="4"/>
    </row>
    <row r="14" spans="1:6" x14ac:dyDescent="0.3">
      <c r="A14" s="8" t="s">
        <v>42</v>
      </c>
      <c r="B14" s="3"/>
      <c r="C14" s="4"/>
      <c r="D14" s="4"/>
      <c r="E14" s="4"/>
      <c r="F14" s="5"/>
    </row>
    <row r="15" spans="1:6" x14ac:dyDescent="0.3">
      <c r="A15" s="14" t="s">
        <v>43</v>
      </c>
      <c r="B15" s="3"/>
      <c r="C15" s="4"/>
      <c r="D15" s="4"/>
      <c r="E15" s="4"/>
      <c r="F15" s="5"/>
    </row>
    <row r="16" spans="1:6" x14ac:dyDescent="0.3">
      <c r="A16" s="8" t="s">
        <v>44</v>
      </c>
      <c r="B16" s="3"/>
      <c r="C16" s="4"/>
      <c r="D16" s="4"/>
      <c r="E16" s="4"/>
      <c r="F16" s="5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Uvod</vt:lpstr>
      <vt:lpstr>SAŽETAK</vt:lpstr>
      <vt:lpstr> Račun prihoda i rashoda</vt:lpstr>
      <vt:lpstr>Prihodi i rashodi po izvorima</vt:lpstr>
      <vt:lpstr>Rashodi prema funkcijskoj kl</vt:lpstr>
      <vt:lpstr>POSEBNI DIO 1</vt:lpstr>
      <vt:lpstr>Račun financiranja po izvorima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2025-08-25T09:34:45Z</cp:lastPrinted>
  <dcterms:created xsi:type="dcterms:W3CDTF">2022-08-12T12:51:27Z</dcterms:created>
  <dcterms:modified xsi:type="dcterms:W3CDTF">2026-01-05T11:03:22Z</dcterms:modified>
</cp:coreProperties>
</file>