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orisnik\Documents\A-MOJ URED\4. planovi i rebalansi\Financijski plan za 2027\"/>
    </mc:Choice>
  </mc:AlternateContent>
  <xr:revisionPtr revIDLastSave="0" documentId="13_ncr:1_{6093BEAB-CFA6-46B4-BC06-29C6FAAD625A}" xr6:coauthVersionLast="45" xr6:coauthVersionMax="45" xr10:uidLastSave="{00000000-0000-0000-0000-000000000000}"/>
  <bookViews>
    <workbookView xWindow="-108" yWindow="-108" windowWidth="23256" windowHeight="12576" tabRatio="801" xr2:uid="{00000000-000D-0000-FFFF-FFFF00000000}"/>
  </bookViews>
  <sheets>
    <sheet name="NASLOV" sheetId="13" r:id="rId1"/>
    <sheet name="SAŽETAK" sheetId="1" r:id="rId2"/>
    <sheet name=" Račun prihoda i rashoda-ekonom" sheetId="3" r:id="rId3"/>
    <sheet name=" Račun prihoda i rashoda-izvori" sheetId="9" r:id="rId4"/>
    <sheet name=" Račun rashoda-funkcija" sheetId="10" r:id="rId5"/>
    <sheet name="POSEBNI DIO" sheetId="7" r:id="rId6"/>
  </sheets>
  <definedNames>
    <definedName name="_xlnm.Print_Area" localSheetId="2">' Račun prihoda i rashoda-ekonom'!$A$1:$G$29</definedName>
    <definedName name="_xlnm.Print_Area" localSheetId="3">' Račun prihoda i rashoda-izvori'!$A$1:$G$37</definedName>
    <definedName name="_xlnm.Print_Area" localSheetId="4">' Račun rashoda-funkcija'!$B$1:$G$11</definedName>
    <definedName name="_xlnm.Print_Area" localSheetId="5">'POSEBNI DIO'!$A$1:$G$81</definedName>
    <definedName name="_xlnm.Print_Area" localSheetId="1">SAŽETAK!$A$1:$J$29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9" l="1"/>
  <c r="D24" i="9" s="1"/>
  <c r="D23" i="9" s="1"/>
  <c r="D34" i="9"/>
  <c r="D30" i="9"/>
  <c r="D28" i="9"/>
  <c r="D26" i="9"/>
  <c r="D36" i="9"/>
  <c r="D6" i="9"/>
  <c r="D8" i="9"/>
  <c r="D9" i="9"/>
  <c r="D8" i="10"/>
  <c r="D7" i="10" s="1"/>
  <c r="D9" i="10"/>
  <c r="D62" i="7"/>
  <c r="D77" i="7"/>
  <c r="D80" i="7"/>
  <c r="D66" i="7"/>
  <c r="D56" i="7"/>
  <c r="D53" i="7"/>
  <c r="D38" i="7"/>
  <c r="D31" i="7"/>
  <c r="D25" i="7"/>
  <c r="D22" i="7"/>
  <c r="D74" i="7"/>
  <c r="D70" i="7"/>
  <c r="D69" i="7" s="1"/>
  <c r="D59" i="7"/>
  <c r="D51" i="7"/>
  <c r="D42" i="7"/>
  <c r="D41" i="7"/>
  <c r="D48" i="7"/>
  <c r="D45" i="7"/>
  <c r="D35" i="7"/>
  <c r="D19" i="7"/>
  <c r="F80" i="7"/>
  <c r="G80" i="7"/>
  <c r="E80" i="7"/>
  <c r="F22" i="7"/>
  <c r="G22" i="7"/>
  <c r="E22" i="7"/>
  <c r="F77" i="7"/>
  <c r="G77" i="7"/>
  <c r="E77" i="7"/>
  <c r="G66" i="7"/>
  <c r="F66" i="7"/>
  <c r="E66" i="7"/>
  <c r="F56" i="7"/>
  <c r="G56" i="7"/>
  <c r="E56" i="7"/>
  <c r="G53" i="7"/>
  <c r="F53" i="7"/>
  <c r="E53" i="7"/>
  <c r="F38" i="7"/>
  <c r="G38" i="7"/>
  <c r="E38" i="7"/>
  <c r="F31" i="7" l="1"/>
  <c r="G31" i="7"/>
  <c r="E31" i="7"/>
  <c r="D73" i="7"/>
  <c r="D72" i="7" s="1"/>
  <c r="D68" i="7"/>
  <c r="D61" i="7"/>
  <c r="D58" i="7"/>
  <c r="D55" i="7"/>
  <c r="E55" i="7"/>
  <c r="F55" i="7"/>
  <c r="G55" i="7"/>
  <c r="D50" i="7"/>
  <c r="D44" i="7"/>
  <c r="D34" i="7"/>
  <c r="D18" i="7"/>
  <c r="C80" i="7"/>
  <c r="C77" i="7"/>
  <c r="C66" i="7"/>
  <c r="C56" i="7"/>
  <c r="C55" i="7" s="1"/>
  <c r="C38" i="7"/>
  <c r="C74" i="7"/>
  <c r="C70" i="7"/>
  <c r="C69" i="7" s="1"/>
  <c r="C68" i="7" s="1"/>
  <c r="C62" i="7"/>
  <c r="C61" i="7" s="1"/>
  <c r="C59" i="7"/>
  <c r="C58" i="7" s="1"/>
  <c r="C53" i="7"/>
  <c r="C51" i="7"/>
  <c r="C50" i="7" s="1"/>
  <c r="C48" i="7"/>
  <c r="C45" i="7"/>
  <c r="C42" i="7"/>
  <c r="C41" i="7" s="1"/>
  <c r="C35" i="7"/>
  <c r="C31" i="7"/>
  <c r="C25" i="7"/>
  <c r="C22" i="7"/>
  <c r="C19" i="7"/>
  <c r="D10" i="7"/>
  <c r="D9" i="7" s="1"/>
  <c r="D8" i="7" s="1"/>
  <c r="C10" i="7"/>
  <c r="C9" i="7" s="1"/>
  <c r="D14" i="7"/>
  <c r="D13" i="7" s="1"/>
  <c r="C14" i="7"/>
  <c r="C13" i="7" s="1"/>
  <c r="C8" i="10"/>
  <c r="C7" i="10" s="1"/>
  <c r="C9" i="10"/>
  <c r="C23" i="9"/>
  <c r="E36" i="9"/>
  <c r="F36" i="9"/>
  <c r="G36" i="9"/>
  <c r="C36" i="9"/>
  <c r="C29" i="9"/>
  <c r="C24" i="9"/>
  <c r="C26" i="9"/>
  <c r="C28" i="9"/>
  <c r="C30" i="9"/>
  <c r="C34" i="9"/>
  <c r="C6" i="9"/>
  <c r="D18" i="9"/>
  <c r="D16" i="9"/>
  <c r="D13" i="9"/>
  <c r="D11" i="9"/>
  <c r="D7" i="9"/>
  <c r="C16" i="9"/>
  <c r="C13" i="9"/>
  <c r="C11" i="9"/>
  <c r="C9" i="9"/>
  <c r="C7" i="9"/>
  <c r="C18" i="9"/>
  <c r="F6" i="9"/>
  <c r="G6" i="9"/>
  <c r="E6" i="9"/>
  <c r="F18" i="9"/>
  <c r="G18" i="9"/>
  <c r="E18" i="9"/>
  <c r="C21" i="3"/>
  <c r="D22" i="3"/>
  <c r="C22" i="3"/>
  <c r="D28" i="3"/>
  <c r="C28" i="3"/>
  <c r="D15" i="3"/>
  <c r="D9" i="3"/>
  <c r="F8" i="3"/>
  <c r="G8" i="3"/>
  <c r="E8" i="3"/>
  <c r="C8" i="3"/>
  <c r="C9" i="3"/>
  <c r="C15" i="3"/>
  <c r="F25" i="7"/>
  <c r="G25" i="7"/>
  <c r="E25" i="7"/>
  <c r="F14" i="7"/>
  <c r="F13" i="7" s="1"/>
  <c r="G14" i="7"/>
  <c r="G13" i="7" s="1"/>
  <c r="E14" i="7"/>
  <c r="E13" i="7" s="1"/>
  <c r="F74" i="7"/>
  <c r="F73" i="7" s="1"/>
  <c r="F72" i="7" s="1"/>
  <c r="G74" i="7"/>
  <c r="G73" i="7" s="1"/>
  <c r="G72" i="7" s="1"/>
  <c r="E74" i="7"/>
  <c r="E73" i="7" s="1"/>
  <c r="E72" i="7" s="1"/>
  <c r="F70" i="7"/>
  <c r="F69" i="7" s="1"/>
  <c r="F68" i="7" s="1"/>
  <c r="G70" i="7"/>
  <c r="G69" i="7" s="1"/>
  <c r="G68" i="7" s="1"/>
  <c r="E70" i="7"/>
  <c r="E69" i="7" s="1"/>
  <c r="E68" i="7" s="1"/>
  <c r="F62" i="7"/>
  <c r="F61" i="7" s="1"/>
  <c r="G62" i="7"/>
  <c r="G61" i="7" s="1"/>
  <c r="E62" i="7"/>
  <c r="E61" i="7" s="1"/>
  <c r="F59" i="7"/>
  <c r="F58" i="7" s="1"/>
  <c r="G59" i="7"/>
  <c r="G58" i="7" s="1"/>
  <c r="E59" i="7"/>
  <c r="E58" i="7" s="1"/>
  <c r="F51" i="7"/>
  <c r="F50" i="7" s="1"/>
  <c r="G51" i="7"/>
  <c r="G50" i="7" s="1"/>
  <c r="E51" i="7"/>
  <c r="E50" i="7" s="1"/>
  <c r="F48" i="7"/>
  <c r="G48" i="7"/>
  <c r="E48" i="7"/>
  <c r="F45" i="7"/>
  <c r="G45" i="7"/>
  <c r="E45" i="7"/>
  <c r="E44" i="7" l="1"/>
  <c r="G44" i="7"/>
  <c r="D21" i="3"/>
  <c r="D8" i="3"/>
  <c r="D17" i="7"/>
  <c r="D7" i="7" s="1"/>
  <c r="D6" i="7" s="1"/>
  <c r="C18" i="7"/>
  <c r="F44" i="7"/>
  <c r="C73" i="7"/>
  <c r="C72" i="7" s="1"/>
  <c r="C34" i="7"/>
  <c r="C8" i="7"/>
  <c r="C44" i="7"/>
  <c r="F42" i="7"/>
  <c r="F41" i="7" s="1"/>
  <c r="G42" i="7"/>
  <c r="G41" i="7" s="1"/>
  <c r="E42" i="7"/>
  <c r="E41" i="7" s="1"/>
  <c r="F35" i="7"/>
  <c r="F34" i="7" s="1"/>
  <c r="G35" i="7"/>
  <c r="G34" i="7" s="1"/>
  <c r="E35" i="7"/>
  <c r="E34" i="7" s="1"/>
  <c r="F19" i="7"/>
  <c r="F18" i="7" s="1"/>
  <c r="G19" i="7"/>
  <c r="G18" i="7" s="1"/>
  <c r="E19" i="7"/>
  <c r="E18" i="7" s="1"/>
  <c r="F10" i="7"/>
  <c r="F9" i="7" s="1"/>
  <c r="F8" i="7" s="1"/>
  <c r="G10" i="7"/>
  <c r="G9" i="7" s="1"/>
  <c r="G8" i="7" s="1"/>
  <c r="E10" i="7"/>
  <c r="E9" i="7" s="1"/>
  <c r="E8" i="7" s="1"/>
  <c r="F7" i="10"/>
  <c r="F8" i="10"/>
  <c r="G8" i="10"/>
  <c r="G7" i="10" s="1"/>
  <c r="F9" i="10"/>
  <c r="G9" i="10"/>
  <c r="E9" i="10"/>
  <c r="E8" i="10" s="1"/>
  <c r="E7" i="10" s="1"/>
  <c r="F35" i="9"/>
  <c r="F34" i="9"/>
  <c r="F30" i="9"/>
  <c r="F29" i="9"/>
  <c r="F28" i="9"/>
  <c r="F27" i="9"/>
  <c r="F26" i="9" s="1"/>
  <c r="F25" i="9"/>
  <c r="F24" i="9" s="1"/>
  <c r="E30" i="9"/>
  <c r="E35" i="9"/>
  <c r="E34" i="9" s="1"/>
  <c r="E29" i="9"/>
  <c r="E28" i="9" s="1"/>
  <c r="E25" i="9"/>
  <c r="E24" i="9" s="1"/>
  <c r="E27" i="9"/>
  <c r="E26" i="9" s="1"/>
  <c r="F16" i="9"/>
  <c r="G16" i="9"/>
  <c r="E16" i="9"/>
  <c r="F13" i="9"/>
  <c r="G13" i="9"/>
  <c r="F11" i="9"/>
  <c r="G11" i="9"/>
  <c r="F9" i="9"/>
  <c r="G9" i="9"/>
  <c r="F7" i="9"/>
  <c r="G7" i="9"/>
  <c r="E13" i="9"/>
  <c r="E11" i="9"/>
  <c r="E9" i="9"/>
  <c r="E7" i="9"/>
  <c r="F21" i="3"/>
  <c r="G21" i="3"/>
  <c r="E21" i="3"/>
  <c r="F28" i="3"/>
  <c r="G28" i="3"/>
  <c r="E28" i="3"/>
  <c r="F22" i="3"/>
  <c r="G22" i="3"/>
  <c r="E22" i="3"/>
  <c r="F15" i="3"/>
  <c r="G15" i="3"/>
  <c r="E15" i="3"/>
  <c r="F9" i="3"/>
  <c r="G9" i="3"/>
  <c r="E9" i="3"/>
  <c r="C17" i="7" l="1"/>
  <c r="C7" i="7" s="1"/>
  <c r="C6" i="7" s="1"/>
  <c r="E17" i="7"/>
  <c r="E7" i="7"/>
  <c r="E6" i="7" s="1"/>
  <c r="G17" i="7"/>
  <c r="G7" i="7" s="1"/>
  <c r="G6" i="7" s="1"/>
  <c r="F17" i="7"/>
  <c r="F7" i="7" s="1"/>
  <c r="F6" i="7" s="1"/>
  <c r="E23" i="9"/>
  <c r="F23" i="9"/>
  <c r="G11" i="1" l="1"/>
  <c r="F11" i="1"/>
  <c r="G14" i="1"/>
  <c r="F15" i="1"/>
  <c r="F14" i="1"/>
  <c r="G15" i="1" l="1"/>
  <c r="I14" i="1" l="1"/>
  <c r="J14" i="1"/>
  <c r="H14" i="1"/>
  <c r="H11" i="1"/>
</calcChain>
</file>

<file path=xl/sharedStrings.xml><?xml version="1.0" encoding="utf-8"?>
<sst xmlns="http://schemas.openxmlformats.org/spreadsheetml/2006/main" count="269" uniqueCount="136">
  <si>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</si>
  <si>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</si>
  <si>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</si>
  <si>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</si>
  <si>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</si>
  <si>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</si>
  <si>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</si>
  <si>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</si>
  <si>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</si>
  <si>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</si>
  <si>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II. POSEBNI DIO</t>
  </si>
  <si>
    <t>I. OPĆI DIO</t>
  </si>
  <si>
    <t>Materijalni rashodi</t>
  </si>
  <si>
    <t>Pomoći iz inozemstva i od subjekata unutar općeg proračuna</t>
  </si>
  <si>
    <t>PRIJENOS SREDSTAVA IZ PRETHODNE GODINE</t>
  </si>
  <si>
    <t xml:space="preserve"> Prihodi od prodaje proizvoda i robe te pruženih usluga i prihodi od donacija</t>
  </si>
  <si>
    <t>Prihodi od prodaje nefinancijske imovine</t>
  </si>
  <si>
    <t>Prihodi od prodaje proizvedene dugotrajne imovine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</si>
  <si>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</si>
  <si>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</si>
  <si>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</si>
  <si>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</si>
  <si>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</si>
  <si>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</si>
  <si>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</si>
  <si>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</si>
  <si>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</si>
  <si>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</si>
  <si>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A1. PRIHODI I RASHODI PREMA EKONOMSKOJ KLASIFIKACIJI</t>
  </si>
  <si>
    <t>A2. PRIHODI I RASHODI PREMA IZVORIMA FINANCIRANJA</t>
  </si>
  <si>
    <t>UKUPNO PRIHODI</t>
  </si>
  <si>
    <t>UKUPNO RASHODI</t>
  </si>
  <si>
    <t>A3. RASHODI PREMA FUNKCIJSKOJ KLASIFIKACIJI</t>
  </si>
  <si>
    <t>RAZRED I NAZIV</t>
  </si>
  <si>
    <t>Razred/
skupina</t>
  </si>
  <si>
    <t>Razred i naziv</t>
  </si>
  <si>
    <t>NAZIV</t>
  </si>
  <si>
    <t>Opći prihodi i primici</t>
  </si>
  <si>
    <t>Vlastiti prihodi</t>
  </si>
  <si>
    <t>ŠIFRA</t>
  </si>
  <si>
    <t>FINANCIJSKI PLAN OSNOVNE ŠKOLE MARINA DRŽIĆA
 ZA GODINU 2027. I PROJEKCIJE ZA GODINE 2028. I 2029.</t>
  </si>
  <si>
    <t>PLAN 
2027.</t>
  </si>
  <si>
    <t>TEKUĆI PLAN 
2026.</t>
  </si>
  <si>
    <t>IZVRŠENJE 
2025.</t>
  </si>
  <si>
    <t>PROJEKCIJA 
2028.</t>
  </si>
  <si>
    <t>PROJEKCIJA
2029.</t>
  </si>
  <si>
    <t>Prihodi od financijske imovine</t>
  </si>
  <si>
    <t>Prihodi od upravnih i administrativnih pristojbi</t>
  </si>
  <si>
    <t>Prihodi iz nadležnog proračuna i od HZZO-a temeljem ugovornih obveza</t>
  </si>
  <si>
    <t>Financijski rashodi</t>
  </si>
  <si>
    <t>Naknade građanima i kućanstvima na temelju osiguranja i druge naknade</t>
  </si>
  <si>
    <t>Rashodi za nabavu proizvedene dugotrajne imovine</t>
  </si>
  <si>
    <t>Rashodi za donacije, kazne, naknade šteta i kapitalne pomoći</t>
  </si>
  <si>
    <t>Vlastiti prihodi proračunskog korisnika</t>
  </si>
  <si>
    <t>Prihodi za posebne namjene</t>
  </si>
  <si>
    <t>Potpore za decentralizirane izdatke</t>
  </si>
  <si>
    <t>Pomoći</t>
  </si>
  <si>
    <t>Fondovi EU</t>
  </si>
  <si>
    <t>Pomoći iz državnog proračuna za plaće te ostale rashode zaposlenih</t>
  </si>
  <si>
    <t xml:space="preserve">59 </t>
  </si>
  <si>
    <t>56</t>
  </si>
  <si>
    <t>Donacije</t>
  </si>
  <si>
    <t>Donacije i ostali namjenski prihodi proračunskih korisnika</t>
  </si>
  <si>
    <t>5 Pomoći</t>
  </si>
  <si>
    <t>Namjenske tekuće pomoći</t>
  </si>
  <si>
    <t xml:space="preserve">65 </t>
  </si>
  <si>
    <t xml:space="preserve">6 </t>
  </si>
  <si>
    <t xml:space="preserve">56 </t>
  </si>
  <si>
    <t xml:space="preserve">52 </t>
  </si>
  <si>
    <t>41</t>
  </si>
  <si>
    <t xml:space="preserve">4 </t>
  </si>
  <si>
    <t xml:space="preserve">35 </t>
  </si>
  <si>
    <t>3</t>
  </si>
  <si>
    <t>11</t>
  </si>
  <si>
    <t>09</t>
  </si>
  <si>
    <t>Predškolsko i osnovno obrazovanje</t>
  </si>
  <si>
    <t>Predškolsko obrazovanje</t>
  </si>
  <si>
    <t>Osnovno obrazovanje</t>
  </si>
  <si>
    <t>8054</t>
  </si>
  <si>
    <t>DECENTRALIZIRANE FUNKCIJE- MINIMALNI FINANCIJSKI STANDARD</t>
  </si>
  <si>
    <t>A805401</t>
  </si>
  <si>
    <t>MATERIJALNI I FINANCIJSKI RASHODI</t>
  </si>
  <si>
    <t>8055</t>
  </si>
  <si>
    <t>DECENTRALIZIRANE FUNKCIJE - IZNAD MINIMALNOG FINANCIJSKOG STANDARDA</t>
  </si>
  <si>
    <t>A805502</t>
  </si>
  <si>
    <t>OSTALI PROJEKTI U OSNOVNOM ŠKOLSTVU</t>
  </si>
  <si>
    <t>A805506</t>
  </si>
  <si>
    <t>PRODUŽENI BORAVAK</t>
  </si>
  <si>
    <t>A805521</t>
  </si>
  <si>
    <t>TEKUĆE I INVESTICIJSKO ODRŽAVANJE IZNAD MINIMALNOG STANDARDA</t>
  </si>
  <si>
    <t>A805536</t>
  </si>
  <si>
    <t>ASISTENT U NASTAVI</t>
  </si>
  <si>
    <t>A805537</t>
  </si>
  <si>
    <t>SUFINANCIRANJE  ŠKOLSKOG SPORTA</t>
  </si>
  <si>
    <t>A805540</t>
  </si>
  <si>
    <t>SHEMA ŠKOLSKOG VOĆA</t>
  </si>
  <si>
    <t>A805543</t>
  </si>
  <si>
    <t>PREHRANA ZA UČENIKE U OSNOVNIM ŠKOLAMA</t>
  </si>
  <si>
    <t>8056</t>
  </si>
  <si>
    <t>KAPITALNO ULAGANJE U ŠKOLSTVO - MINIMALNI FINANCIJSKI STANDARD</t>
  </si>
  <si>
    <t>K805602</t>
  </si>
  <si>
    <t>ŠKOLSKA OPREMA</t>
  </si>
  <si>
    <t>8157</t>
  </si>
  <si>
    <t>PREDŠKOLSKI ODGOJ I OBRAZOVANJE DJECE S POTEŠKOĆAMA</t>
  </si>
  <si>
    <t>A815701</t>
  </si>
  <si>
    <t>DNEVNI BORAVAK DJECE S POTEŠKOĆAMA</t>
  </si>
  <si>
    <t>T805404</t>
  </si>
  <si>
    <t>REDOVNA DJELATNOST OSNOVNOG OBRAZOVANJA</t>
  </si>
  <si>
    <t>Izvor: 59</t>
  </si>
  <si>
    <t>Pomoći iz državnog proračuna za plaće te ostale rashode za zaposlene</t>
  </si>
  <si>
    <t>Izvor: 35</t>
  </si>
  <si>
    <t>Vlastiti prihodi proračunskih korisnika</t>
  </si>
  <si>
    <t>Izvor: 65</t>
  </si>
  <si>
    <t>A805539</t>
  </si>
  <si>
    <t>NABAVA ŠKOLSKIH UDŽBENIKA</t>
  </si>
  <si>
    <t>Izvor: 41</t>
  </si>
  <si>
    <t>Izvor:11</t>
  </si>
  <si>
    <t>Izvor:56</t>
  </si>
  <si>
    <t>RAZDJEL 008</t>
  </si>
  <si>
    <t>GLAVA/RKP 00831/11935</t>
  </si>
  <si>
    <t>UPRAVNI ODJEL ZA OBRAZOVANJE, SOCIJALNU SKRBI I CIVILNO DRUŠTVO</t>
  </si>
  <si>
    <t>OSNOVNO ŠKOLSTVO</t>
  </si>
  <si>
    <t>Višak/manjak prihoda proračunskog korisnika</t>
  </si>
  <si>
    <t>Višak/manjak</t>
  </si>
  <si>
    <t>Izvor: 99</t>
  </si>
  <si>
    <t>Izvor:65</t>
  </si>
  <si>
    <t>Izvor:99</t>
  </si>
  <si>
    <t>OPĆE JAVNE USLUGE</t>
  </si>
  <si>
    <t>OSNOVNA ŠKOLA MARINA DRŽIĆA</t>
  </si>
  <si>
    <t>OIB 77392284322</t>
  </si>
  <si>
    <t>RKP 11935</t>
  </si>
  <si>
    <t>Volantina 6</t>
  </si>
  <si>
    <t>Dubrovnik</t>
  </si>
  <si>
    <t>Dubrovnik, 30.9.2026.</t>
  </si>
  <si>
    <t>www: os-mdrzica-du.skole.hr</t>
  </si>
  <si>
    <r>
      <t xml:space="preserve">FINANCIJSKI PLAN ZA 2027. SA PROJEKCIJAMA ZA 2028. I 2029. GODINU </t>
    </r>
    <r>
      <rPr>
        <b/>
        <sz val="16"/>
        <color rgb="FFFF0000"/>
        <rFont val="Calibri"/>
        <family val="2"/>
        <charset val="238"/>
        <scheme val="minor"/>
      </rPr>
      <t>PRIJEDLOG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</si>
</sst>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theme="8" tint="-0.49998474074526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17" fillId="4" borderId="6" applyNumberFormat="0" applyFont="0" applyAlignment="0" applyProtection="0"/>
  </cellStyleXfs>
  <cellXfs count="17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9" fillId="3" borderId="3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/>
    <xf numFmtId="0" fontId="0" fillId="0" borderId="3" xfId="0" applyBorder="1"/>
    <xf numFmtId="0" fontId="15" fillId="3" borderId="3" xfId="0" quotePrefix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Alignment="1">
      <alignment horizontal="center"/>
    </xf>
    <xf numFmtId="0" fontId="6" fillId="3" borderId="3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vertical="center" wrapText="1"/>
    </xf>
    <xf numFmtId="49" fontId="15" fillId="3" borderId="4" xfId="0" applyNumberFormat="1" applyFont="1" applyFill="1" applyBorder="1" applyAlignment="1" applyProtection="1">
      <alignment horizontal="center" vertical="center" wrapText="1"/>
    </xf>
    <xf numFmtId="49" fontId="11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vertical="center" wrapText="1"/>
    </xf>
    <xf numFmtId="4" fontId="9" fillId="0" borderId="3" xfId="0" applyNumberFormat="1" applyFont="1" applyFill="1" applyBorder="1" applyAlignment="1" applyProtection="1">
      <alignment horizontal="right" vertical="center" wrapText="1"/>
    </xf>
    <xf numFmtId="0" fontId="9" fillId="0" borderId="3" xfId="0" applyNumberFormat="1" applyFont="1" applyFill="1" applyBorder="1" applyAlignment="1" applyProtection="1">
      <alignment horizontal="right" vertical="center" wrapText="1"/>
    </xf>
    <xf numFmtId="4" fontId="9" fillId="0" borderId="3" xfId="0" applyNumberFormat="1" applyFont="1" applyFill="1" applyBorder="1" applyAlignment="1" applyProtection="1">
      <alignment horizontal="right" vertical="center"/>
    </xf>
    <xf numFmtId="0" fontId="9" fillId="0" borderId="3" xfId="0" applyNumberFormat="1" applyFont="1" applyFill="1" applyBorder="1" applyAlignment="1" applyProtection="1">
      <alignment horizontal="right" vertical="center"/>
    </xf>
    <xf numFmtId="4" fontId="11" fillId="3" borderId="3" xfId="0" applyNumberFormat="1" applyFont="1" applyFill="1" applyBorder="1" applyAlignment="1" applyProtection="1">
      <alignment horizontal="right" vertical="center"/>
    </xf>
    <xf numFmtId="4" fontId="11" fillId="3" borderId="3" xfId="0" applyNumberFormat="1" applyFont="1" applyFill="1" applyBorder="1" applyAlignment="1" applyProtection="1">
      <alignment horizontal="right" vertical="center" wrapText="1"/>
    </xf>
    <xf numFmtId="3" fontId="3" fillId="0" borderId="3" xfId="0" applyNumberFormat="1" applyFont="1" applyFill="1" applyBorder="1" applyAlignment="1">
      <alignment horizontal="right"/>
    </xf>
    <xf numFmtId="0" fontId="0" fillId="0" borderId="0" xfId="0" applyFont="1"/>
    <xf numFmtId="0" fontId="1" fillId="0" borderId="0" xfId="0" applyFont="1"/>
    <xf numFmtId="3" fontId="3" fillId="0" borderId="3" xfId="0" applyNumberFormat="1" applyFont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vertical="center" wrapText="1"/>
    </xf>
    <xf numFmtId="0" fontId="18" fillId="2" borderId="3" xfId="0" quotePrefix="1" applyFont="1" applyFill="1" applyBorder="1" applyAlignment="1">
      <alignment horizontal="left" vertical="center"/>
    </xf>
    <xf numFmtId="0" fontId="19" fillId="2" borderId="3" xfId="0" quotePrefix="1" applyFont="1" applyFill="1" applyBorder="1" applyAlignment="1">
      <alignment horizontal="left" vertical="center"/>
    </xf>
    <xf numFmtId="0" fontId="19" fillId="0" borderId="7" xfId="2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 wrapText="1"/>
    </xf>
    <xf numFmtId="0" fontId="18" fillId="2" borderId="3" xfId="0" quotePrefix="1" applyFont="1" applyFill="1" applyBorder="1" applyAlignment="1">
      <alignment horizontal="left" vertical="center" wrapText="1"/>
    </xf>
    <xf numFmtId="0" fontId="0" fillId="0" borderId="3" xfId="0" applyFont="1" applyBorder="1"/>
    <xf numFmtId="0" fontId="1" fillId="0" borderId="3" xfId="0" applyFont="1" applyBorder="1"/>
    <xf numFmtId="3" fontId="0" fillId="0" borderId="3" xfId="0" applyNumberFormat="1" applyBorder="1"/>
    <xf numFmtId="3" fontId="1" fillId="0" borderId="3" xfId="0" applyNumberFormat="1" applyFont="1" applyBorder="1"/>
    <xf numFmtId="0" fontId="21" fillId="2" borderId="3" xfId="0" applyFont="1" applyFill="1" applyBorder="1" applyAlignment="1">
      <alignment horizontal="left" vertical="center" wrapText="1"/>
    </xf>
    <xf numFmtId="0" fontId="22" fillId="0" borderId="3" xfId="0" applyFont="1" applyBorder="1"/>
    <xf numFmtId="0" fontId="22" fillId="0" borderId="3" xfId="0" applyFont="1" applyBorder="1" applyAlignment="1">
      <alignment horizontal="left"/>
    </xf>
    <xf numFmtId="0" fontId="27" fillId="2" borderId="3" xfId="0" quotePrefix="1" applyFont="1" applyFill="1" applyBorder="1" applyAlignment="1">
      <alignment horizontal="left" vertical="center"/>
    </xf>
    <xf numFmtId="0" fontId="23" fillId="3" borderId="3" xfId="0" applyFont="1" applyFill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5" fillId="3" borderId="3" xfId="0" applyFont="1" applyFill="1" applyBorder="1"/>
    <xf numFmtId="0" fontId="0" fillId="0" borderId="3" xfId="0" applyFont="1" applyBorder="1" applyAlignment="1">
      <alignment horizontal="left"/>
    </xf>
    <xf numFmtId="0" fontId="26" fillId="0" borderId="3" xfId="0" applyFont="1" applyBorder="1"/>
    <xf numFmtId="0" fontId="28" fillId="5" borderId="3" xfId="0" applyFont="1" applyFill="1" applyBorder="1"/>
    <xf numFmtId="0" fontId="28" fillId="5" borderId="3" xfId="0" applyFont="1" applyFill="1" applyBorder="1" applyAlignment="1"/>
    <xf numFmtId="0" fontId="29" fillId="0" borderId="0" xfId="0" applyFont="1"/>
    <xf numFmtId="0" fontId="30" fillId="5" borderId="3" xfId="0" applyFont="1" applyFill="1" applyBorder="1"/>
    <xf numFmtId="0" fontId="30" fillId="0" borderId="0" xfId="0" applyFont="1"/>
    <xf numFmtId="0" fontId="11" fillId="2" borderId="3" xfId="0" applyNumberFormat="1" applyFont="1" applyFill="1" applyBorder="1" applyAlignment="1" applyProtection="1">
      <alignment horizontal="right" vertical="center" wrapText="1"/>
    </xf>
    <xf numFmtId="4" fontId="11" fillId="2" borderId="3" xfId="0" applyNumberFormat="1" applyFont="1" applyFill="1" applyBorder="1" applyAlignment="1" applyProtection="1">
      <alignment horizontal="right" vertical="center" wrapText="1"/>
    </xf>
    <xf numFmtId="4" fontId="9" fillId="2" borderId="3" xfId="0" applyNumberFormat="1" applyFont="1" applyFill="1" applyBorder="1" applyAlignment="1" applyProtection="1">
      <alignment horizontal="right" vertical="center" wrapText="1"/>
    </xf>
    <xf numFmtId="4" fontId="9" fillId="2" borderId="3" xfId="0" quotePrefix="1" applyNumberFormat="1" applyFont="1" applyFill="1" applyBorder="1" applyAlignment="1">
      <alignment horizontal="right" vertical="center" wrapText="1"/>
    </xf>
    <xf numFmtId="4" fontId="9" fillId="2" borderId="3" xfId="0" quotePrefix="1" applyNumberFormat="1" applyFont="1" applyFill="1" applyBorder="1" applyAlignment="1">
      <alignment horizontal="right" vertical="center"/>
    </xf>
    <xf numFmtId="4" fontId="10" fillId="2" borderId="3" xfId="0" quotePrefix="1" applyNumberFormat="1" applyFont="1" applyFill="1" applyBorder="1" applyAlignment="1">
      <alignment horizontal="right" vertical="center"/>
    </xf>
    <xf numFmtId="4" fontId="0" fillId="0" borderId="0" xfId="0" applyNumberFormat="1"/>
    <xf numFmtId="0" fontId="19" fillId="2" borderId="0" xfId="0" quotePrefix="1" applyFont="1" applyFill="1" applyBorder="1" applyAlignment="1">
      <alignment horizontal="left" vertical="center"/>
    </xf>
    <xf numFmtId="0" fontId="18" fillId="2" borderId="2" xfId="0" quotePrefix="1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0" fontId="18" fillId="2" borderId="3" xfId="0" applyFont="1" applyFill="1" applyBorder="1" applyAlignment="1">
      <alignment horizontal="left" vertical="center"/>
    </xf>
    <xf numFmtId="4" fontId="1" fillId="0" borderId="3" xfId="0" applyNumberFormat="1" applyFont="1" applyBorder="1"/>
    <xf numFmtId="4" fontId="0" fillId="0" borderId="3" xfId="0" applyNumberFormat="1" applyBorder="1"/>
    <xf numFmtId="0" fontId="26" fillId="0" borderId="3" xfId="0" applyFont="1" applyBorder="1" applyAlignment="1">
      <alignment horizontal="center"/>
    </xf>
    <xf numFmtId="0" fontId="20" fillId="2" borderId="3" xfId="0" applyFont="1" applyFill="1" applyBorder="1" applyAlignment="1">
      <alignment horizontal="left" vertical="center"/>
    </xf>
    <xf numFmtId="4" fontId="28" fillId="5" borderId="3" xfId="0" applyNumberFormat="1" applyFont="1" applyFill="1" applyBorder="1" applyAlignment="1"/>
    <xf numFmtId="4" fontId="6" fillId="2" borderId="3" xfId="0" applyNumberFormat="1" applyFont="1" applyFill="1" applyBorder="1" applyAlignment="1" applyProtection="1">
      <alignment vertical="center" wrapText="1"/>
    </xf>
    <xf numFmtId="4" fontId="0" fillId="3" borderId="3" xfId="0" applyNumberFormat="1" applyFill="1" applyBorder="1" applyAlignment="1"/>
    <xf numFmtId="4" fontId="0" fillId="0" borderId="3" xfId="0" applyNumberFormat="1" applyFont="1" applyBorder="1" applyAlignment="1"/>
    <xf numFmtId="4" fontId="0" fillId="0" borderId="3" xfId="0" applyNumberFormat="1" applyBorder="1" applyAlignment="1"/>
    <xf numFmtId="4" fontId="1" fillId="3" borderId="3" xfId="0" applyNumberFormat="1" applyFont="1" applyFill="1" applyBorder="1" applyAlignment="1"/>
    <xf numFmtId="4" fontId="1" fillId="0" borderId="3" xfId="0" applyNumberFormat="1" applyFont="1" applyBorder="1" applyAlignment="1"/>
    <xf numFmtId="4" fontId="30" fillId="5" borderId="3" xfId="0" applyNumberFormat="1" applyFont="1" applyFill="1" applyBorder="1" applyAlignment="1"/>
    <xf numFmtId="4" fontId="24" fillId="5" borderId="3" xfId="0" applyNumberFormat="1" applyFont="1" applyFill="1" applyBorder="1" applyAlignment="1"/>
    <xf numFmtId="4" fontId="31" fillId="3" borderId="3" xfId="0" applyNumberFormat="1" applyFont="1" applyFill="1" applyBorder="1" applyAlignment="1" applyProtection="1">
      <alignment vertical="center" wrapText="1"/>
    </xf>
    <xf numFmtId="4" fontId="32" fillId="2" borderId="3" xfId="0" applyNumberFormat="1" applyFont="1" applyFill="1" applyBorder="1" applyAlignment="1" applyProtection="1">
      <alignment vertical="center" wrapText="1"/>
    </xf>
    <xf numFmtId="4" fontId="32" fillId="2" borderId="3" xfId="0" applyNumberFormat="1" applyFont="1" applyFill="1" applyBorder="1" applyAlignment="1"/>
    <xf numFmtId="4" fontId="22" fillId="0" borderId="3" xfId="0" applyNumberFormat="1" applyFont="1" applyBorder="1" applyAlignment="1"/>
    <xf numFmtId="0" fontId="0" fillId="0" borderId="3" xfId="0" applyFill="1" applyBorder="1" applyAlignment="1">
      <alignment horizontal="center"/>
    </xf>
    <xf numFmtId="3" fontId="6" fillId="2" borderId="3" xfId="0" applyNumberFormat="1" applyFont="1" applyFill="1" applyBorder="1" applyAlignment="1" applyProtection="1">
      <alignment horizontal="right" vertical="center" wrapText="1"/>
    </xf>
    <xf numFmtId="3" fontId="28" fillId="5" borderId="3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vertical="center" wrapText="1"/>
    </xf>
    <xf numFmtId="3" fontId="3" fillId="2" borderId="3" xfId="0" applyNumberFormat="1" applyFont="1" applyFill="1" applyBorder="1" applyAlignment="1" applyProtection="1">
      <alignment horizontal="right" vertical="center" wrapText="1"/>
    </xf>
    <xf numFmtId="3" fontId="1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24" fillId="5" borderId="3" xfId="0" applyNumberFormat="1" applyFont="1" applyFill="1" applyBorder="1" applyAlignment="1">
      <alignment horizontal="right"/>
    </xf>
    <xf numFmtId="3" fontId="0" fillId="3" borderId="3" xfId="0" applyNumberForma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30" fillId="5" borderId="3" xfId="0" applyNumberFormat="1" applyFont="1" applyFill="1" applyBorder="1" applyAlignment="1">
      <alignment horizontal="right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9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vertical="center" wrapText="1"/>
    </xf>
    <xf numFmtId="3" fontId="9" fillId="2" borderId="3" xfId="0" applyNumberFormat="1" applyFont="1" applyFill="1" applyBorder="1" applyAlignment="1" applyProtection="1">
      <alignment vertical="center" wrapText="1"/>
    </xf>
    <xf numFmtId="3" fontId="9" fillId="2" borderId="3" xfId="0" quotePrefix="1" applyNumberFormat="1" applyFont="1" applyFill="1" applyBorder="1" applyAlignment="1">
      <alignment vertical="center" wrapText="1"/>
    </xf>
    <xf numFmtId="3" fontId="10" fillId="2" borderId="3" xfId="0" quotePrefix="1" applyNumberFormat="1" applyFont="1" applyFill="1" applyBorder="1" applyAlignment="1">
      <alignment vertical="center" wrapText="1"/>
    </xf>
    <xf numFmtId="3" fontId="9" fillId="2" borderId="3" xfId="0" quotePrefix="1" applyNumberFormat="1" applyFont="1" applyFill="1" applyBorder="1" applyAlignment="1">
      <alignment vertical="center"/>
    </xf>
    <xf numFmtId="3" fontId="10" fillId="2" borderId="3" xfId="0" quotePrefix="1" applyNumberFormat="1" applyFont="1" applyFill="1" applyBorder="1" applyAlignment="1">
      <alignment vertical="center"/>
    </xf>
    <xf numFmtId="3" fontId="11" fillId="3" borderId="3" xfId="0" applyNumberFormat="1" applyFont="1" applyFill="1" applyBorder="1" applyAlignment="1" applyProtection="1">
      <alignment horizontal="right" vertical="center"/>
    </xf>
    <xf numFmtId="3" fontId="9" fillId="3" borderId="3" xfId="0" applyNumberFormat="1" applyFont="1" applyFill="1" applyBorder="1" applyAlignment="1" applyProtection="1">
      <alignment vertical="center" wrapText="1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3" fillId="0" borderId="3" xfId="0" quotePrefix="1" applyFont="1" applyBorder="1" applyAlignment="1">
      <alignment horizontal="left" wrapText="1"/>
    </xf>
    <xf numFmtId="3" fontId="3" fillId="0" borderId="3" xfId="0" quotePrefix="1" applyNumberFormat="1" applyFont="1" applyBorder="1" applyAlignment="1">
      <alignment horizontal="left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1" fillId="0" borderId="0" xfId="0" applyFont="1" applyBorder="1"/>
    <xf numFmtId="0" fontId="24" fillId="0" borderId="0" xfId="0" applyFont="1"/>
    <xf numFmtId="0" fontId="22" fillId="0" borderId="0" xfId="0" applyFont="1"/>
    <xf numFmtId="3" fontId="3" fillId="2" borderId="1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6" fillId="3" borderId="1" xfId="0" quotePrefix="1" applyFont="1" applyFill="1" applyBorder="1" applyAlignment="1">
      <alignment horizontal="center" vertical="center" wrapText="1"/>
    </xf>
    <xf numFmtId="0" fontId="6" fillId="3" borderId="2" xfId="0" quotePrefix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3">
    <cellStyle name="Bilješka" xfId="2" builtinId="10"/>
    <cellStyle name="Normalno" xfId="0" builtinId="0"/>
    <cellStyle name="Normalno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487680</xdr:colOff>
      <xdr:row>10</xdr:row>
      <xdr:rowOff>38100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22222C8-06FD-44FD-B929-DF03FB34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988820" cy="186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A160-086D-49F8-882C-0278530054B9}">
  <dimension ref="A1:R34"/>
  <sheetViews>
    <sheetView showGridLines="0" tabSelected="1" zoomScaleNormal="100" workbookViewId="0">
      <selection activeCell="G9" sqref="G9"/>
    </sheetView>
  </sheetViews>
  <sheetFormatPr defaultRowHeight="14.4" x14ac:dyDescent="0.3"/>
  <cols>
    <col min="1" max="1" width="0.5546875" customWidth="1"/>
    <col min="3" max="3" width="13" customWidth="1"/>
    <col min="5" max="7" width="8.88671875" style="63"/>
    <col min="10" max="10" width="7.6640625" customWidth="1"/>
    <col min="12" max="12" width="7.5546875" customWidth="1"/>
    <col min="13" max="13" width="4" customWidth="1"/>
    <col min="14" max="14" width="0.6640625" customWidth="1"/>
  </cols>
  <sheetData>
    <row r="1" spans="1:18" x14ac:dyDescent="0.3">
      <c r="E1" s="152"/>
    </row>
    <row r="2" spans="1:18" x14ac:dyDescent="0.3">
      <c r="E2" s="153"/>
    </row>
    <row r="3" spans="1:18" x14ac:dyDescent="0.3">
      <c r="E3" s="152" t="s">
        <v>128</v>
      </c>
      <c r="F3" s="62"/>
    </row>
    <row r="4" spans="1:18" x14ac:dyDescent="0.3">
      <c r="E4" s="153" t="s">
        <v>131</v>
      </c>
      <c r="F4" s="62"/>
    </row>
    <row r="5" spans="1:18" x14ac:dyDescent="0.3">
      <c r="E5" s="153" t="s">
        <v>132</v>
      </c>
      <c r="F5" s="62"/>
    </row>
    <row r="6" spans="1:18" x14ac:dyDescent="0.3">
      <c r="E6" s="153" t="s">
        <v>129</v>
      </c>
    </row>
    <row r="7" spans="1:18" x14ac:dyDescent="0.3">
      <c r="E7" s="153" t="s">
        <v>130</v>
      </c>
    </row>
    <row r="8" spans="1:18" x14ac:dyDescent="0.3">
      <c r="E8" s="153" t="s">
        <v>134</v>
      </c>
    </row>
    <row r="15" spans="1:18" x14ac:dyDescent="0.3">
      <c r="B15" s="150"/>
      <c r="C15" s="150"/>
      <c r="D15" s="150"/>
      <c r="E15" s="151"/>
      <c r="F15" s="151"/>
      <c r="G15" s="151"/>
      <c r="H15" s="150"/>
      <c r="I15" s="150"/>
      <c r="J15" s="150"/>
      <c r="K15" s="150"/>
      <c r="L15" s="150"/>
      <c r="M15" s="150"/>
    </row>
    <row r="16" spans="1:18" ht="21" customHeight="1" x14ac:dyDescent="0.3">
      <c r="A16" s="150"/>
      <c r="B16" s="157" t="s">
        <v>135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</row>
    <row r="17" spans="2:18" ht="14.4" customHeight="1" x14ac:dyDescent="0.3"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</row>
    <row r="18" spans="2:18" ht="15" customHeight="1" x14ac:dyDescent="0.3"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</row>
    <row r="19" spans="2:18" ht="14.4" customHeight="1" x14ac:dyDescent="0.3"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</row>
    <row r="20" spans="2:18" ht="14.4" customHeight="1" x14ac:dyDescent="0.3"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</row>
    <row r="34" spans="2:18" x14ac:dyDescent="0.3">
      <c r="B34" s="178" t="s">
        <v>133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</row>
  </sheetData>
  <mergeCells count="2">
    <mergeCell ref="B34:R34"/>
    <mergeCell ref="B16:R20"/>
  </mergeCells>
  <printOptions horizontalCentered="1"/>
  <pageMargins left="0" right="0" top="0.39370078740157483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workbookViewId="0">
      <selection sqref="A1:J1"/>
    </sheetView>
  </sheetViews>
  <sheetFormatPr defaultRowHeight="14.4" x14ac:dyDescent="0.3"/>
  <cols>
    <col min="5" max="5" width="25.33203125" customWidth="1"/>
    <col min="6" max="10" width="19.44140625" customWidth="1"/>
    <col min="11" max="12" width="25.33203125" customWidth="1"/>
  </cols>
  <sheetData>
    <row r="1" spans="1:12" ht="42" customHeight="1" x14ac:dyDescent="0.3">
      <c r="A1" s="176" t="s">
        <v>40</v>
      </c>
      <c r="B1" s="176"/>
      <c r="C1" s="176"/>
      <c r="D1" s="176"/>
      <c r="E1" s="176"/>
      <c r="F1" s="176"/>
      <c r="G1" s="176"/>
      <c r="H1" s="176"/>
      <c r="I1" s="176"/>
      <c r="J1" s="176"/>
      <c r="K1" s="32"/>
      <c r="L1" s="32"/>
    </row>
    <row r="2" spans="1:12" ht="18" customHeight="1" x14ac:dyDescent="0.3">
      <c r="A2" s="4"/>
      <c r="B2" s="4"/>
      <c r="C2" s="4"/>
      <c r="D2" s="4"/>
      <c r="E2" s="4"/>
      <c r="F2" s="20"/>
      <c r="G2" s="20"/>
      <c r="H2" s="4"/>
      <c r="I2" s="4"/>
      <c r="J2" s="4"/>
      <c r="K2" s="4"/>
      <c r="L2" s="4"/>
    </row>
    <row r="3" spans="1:12" ht="15.75" customHeight="1" x14ac:dyDescent="0.3">
      <c r="A3" s="163" t="s">
        <v>11</v>
      </c>
      <c r="B3" s="163"/>
      <c r="C3" s="163"/>
      <c r="D3" s="163"/>
      <c r="E3" s="163"/>
      <c r="F3" s="163"/>
      <c r="G3" s="163"/>
      <c r="H3" s="163"/>
      <c r="I3" s="163"/>
      <c r="J3" s="163"/>
      <c r="K3" s="30"/>
      <c r="L3" s="30"/>
    </row>
    <row r="4" spans="1:12" ht="17.399999999999999" x14ac:dyDescent="0.3">
      <c r="A4" s="4"/>
      <c r="B4" s="4"/>
      <c r="C4" s="4"/>
      <c r="D4" s="4"/>
      <c r="E4" s="4"/>
      <c r="F4" s="20"/>
      <c r="G4" s="20"/>
      <c r="H4" s="4"/>
      <c r="I4" s="4"/>
      <c r="J4" s="4"/>
      <c r="K4" s="5"/>
      <c r="L4" s="5"/>
    </row>
    <row r="5" spans="1:12" ht="18" customHeight="1" x14ac:dyDescent="0.3">
      <c r="A5" s="163" t="s">
        <v>18</v>
      </c>
      <c r="B5" s="163"/>
      <c r="C5" s="163"/>
      <c r="D5" s="163"/>
      <c r="E5" s="163"/>
      <c r="F5" s="163"/>
      <c r="G5" s="163"/>
      <c r="H5" s="163"/>
      <c r="I5" s="163"/>
      <c r="J5" s="163"/>
      <c r="K5" s="29"/>
      <c r="L5" s="29"/>
    </row>
    <row r="6" spans="1:12" ht="17.399999999999999" x14ac:dyDescent="0.3">
      <c r="A6" s="1"/>
      <c r="B6" s="2"/>
      <c r="C6" s="2"/>
      <c r="D6" s="2"/>
      <c r="E6" s="6"/>
      <c r="F6" s="6"/>
      <c r="G6" s="6"/>
      <c r="H6" s="7"/>
      <c r="I6" s="7"/>
      <c r="J6" s="25"/>
    </row>
    <row r="7" spans="1:12" ht="26.4" x14ac:dyDescent="0.3">
      <c r="A7" s="167" t="s">
        <v>33</v>
      </c>
      <c r="B7" s="168"/>
      <c r="C7" s="168"/>
      <c r="D7" s="168"/>
      <c r="E7" s="168"/>
      <c r="F7" s="35" t="s">
        <v>43</v>
      </c>
      <c r="G7" s="35" t="s">
        <v>42</v>
      </c>
      <c r="H7" s="36" t="s">
        <v>41</v>
      </c>
      <c r="I7" s="36" t="s">
        <v>44</v>
      </c>
      <c r="J7" s="36" t="s">
        <v>45</v>
      </c>
    </row>
    <row r="8" spans="1:12" ht="12" customHeight="1" x14ac:dyDescent="0.3">
      <c r="A8" s="158">
        <v>1</v>
      </c>
      <c r="B8" s="158"/>
      <c r="C8" s="158"/>
      <c r="D8" s="158"/>
      <c r="E8" s="158"/>
      <c r="F8" s="37">
        <v>2</v>
      </c>
      <c r="G8" s="37">
        <v>3</v>
      </c>
      <c r="H8" s="38">
        <v>4</v>
      </c>
      <c r="I8" s="38">
        <v>5</v>
      </c>
      <c r="J8" s="38">
        <v>6</v>
      </c>
    </row>
    <row r="9" spans="1:12" s="63" customFormat="1" x14ac:dyDescent="0.3">
      <c r="A9" s="164" t="s">
        <v>20</v>
      </c>
      <c r="B9" s="166"/>
      <c r="C9" s="166"/>
      <c r="D9" s="166"/>
      <c r="E9" s="172"/>
      <c r="F9" s="57">
        <v>3080324.28</v>
      </c>
      <c r="G9" s="57">
        <v>3474906</v>
      </c>
      <c r="H9" s="61">
        <v>3663573</v>
      </c>
      <c r="I9" s="61">
        <v>3663573</v>
      </c>
      <c r="J9" s="61">
        <v>3663573</v>
      </c>
    </row>
    <row r="10" spans="1:12" s="63" customFormat="1" x14ac:dyDescent="0.3">
      <c r="A10" s="174" t="s">
        <v>21</v>
      </c>
      <c r="B10" s="172"/>
      <c r="C10" s="172"/>
      <c r="D10" s="172"/>
      <c r="E10" s="172"/>
      <c r="F10" s="57">
        <v>6.27</v>
      </c>
      <c r="G10" s="58">
        <v>0</v>
      </c>
      <c r="H10" s="61">
        <v>0</v>
      </c>
      <c r="I10" s="61">
        <v>0</v>
      </c>
      <c r="J10" s="61">
        <v>0</v>
      </c>
    </row>
    <row r="11" spans="1:12" x14ac:dyDescent="0.3">
      <c r="A11" s="169" t="s">
        <v>0</v>
      </c>
      <c r="B11" s="160"/>
      <c r="C11" s="160"/>
      <c r="D11" s="160"/>
      <c r="E11" s="170"/>
      <c r="F11" s="59">
        <f>SUM(F9:F10)</f>
        <v>3080330.55</v>
      </c>
      <c r="G11" s="59">
        <f>SUM(G9:G10)</f>
        <v>3474906</v>
      </c>
      <c r="H11" s="23">
        <f>SUM(H8:H10)</f>
        <v>3663577</v>
      </c>
      <c r="I11" s="23">
        <v>0</v>
      </c>
      <c r="J11" s="23">
        <v>0</v>
      </c>
    </row>
    <row r="12" spans="1:12" s="63" customFormat="1" x14ac:dyDescent="0.3">
      <c r="A12" s="173" t="s">
        <v>22</v>
      </c>
      <c r="B12" s="166"/>
      <c r="C12" s="166"/>
      <c r="D12" s="166"/>
      <c r="E12" s="166"/>
      <c r="F12" s="55">
        <v>3190862.38</v>
      </c>
      <c r="G12" s="55">
        <v>3418706</v>
      </c>
      <c r="H12" s="61">
        <v>3562023</v>
      </c>
      <c r="I12" s="61">
        <v>3562023</v>
      </c>
      <c r="J12" s="61">
        <v>3562023</v>
      </c>
    </row>
    <row r="13" spans="1:12" s="63" customFormat="1" x14ac:dyDescent="0.3">
      <c r="A13" s="171" t="s">
        <v>23</v>
      </c>
      <c r="B13" s="172"/>
      <c r="C13" s="172"/>
      <c r="D13" s="172"/>
      <c r="E13" s="172"/>
      <c r="F13" s="57">
        <v>106124.66</v>
      </c>
      <c r="G13" s="57">
        <v>56200</v>
      </c>
      <c r="H13" s="64">
        <v>101550</v>
      </c>
      <c r="I13" s="64">
        <v>101550</v>
      </c>
      <c r="J13" s="64">
        <v>101550</v>
      </c>
    </row>
    <row r="14" spans="1:12" x14ac:dyDescent="0.3">
      <c r="A14" s="26" t="s">
        <v>1</v>
      </c>
      <c r="B14" s="27"/>
      <c r="C14" s="27"/>
      <c r="D14" s="27"/>
      <c r="E14" s="27"/>
      <c r="F14" s="59">
        <f>SUM(F12:F13)</f>
        <v>3296987.04</v>
      </c>
      <c r="G14" s="59">
        <f>SUM(G12:G13)</f>
        <v>3474906</v>
      </c>
      <c r="H14" s="23">
        <f>SUM(H12:H13)</f>
        <v>3663573</v>
      </c>
      <c r="I14" s="23">
        <f t="shared" ref="I14:J14" si="0">SUM(I12:I13)</f>
        <v>3663573</v>
      </c>
      <c r="J14" s="23">
        <f t="shared" si="0"/>
        <v>3663573</v>
      </c>
    </row>
    <row r="15" spans="1:12" x14ac:dyDescent="0.3">
      <c r="A15" s="159" t="s">
        <v>2</v>
      </c>
      <c r="B15" s="160"/>
      <c r="C15" s="160"/>
      <c r="D15" s="160"/>
      <c r="E15" s="160"/>
      <c r="F15" s="60">
        <f>+F11-F14</f>
        <v>-216656.49000000022</v>
      </c>
      <c r="G15" s="60">
        <f>+G11-G14</f>
        <v>0</v>
      </c>
      <c r="H15" s="24">
        <v>0</v>
      </c>
      <c r="I15" s="24">
        <v>0</v>
      </c>
      <c r="J15" s="24">
        <v>0</v>
      </c>
    </row>
    <row r="16" spans="1:12" ht="17.399999999999999" x14ac:dyDescent="0.3">
      <c r="A16" s="4"/>
      <c r="B16" s="8"/>
      <c r="C16" s="8"/>
      <c r="D16" s="8"/>
      <c r="E16" s="8"/>
      <c r="F16" s="18"/>
      <c r="G16" s="18"/>
      <c r="H16" s="8"/>
      <c r="I16" s="8"/>
      <c r="J16" s="3"/>
      <c r="K16" s="3"/>
      <c r="L16" s="3"/>
    </row>
    <row r="17" spans="1:12" ht="18" customHeight="1" x14ac:dyDescent="0.3">
      <c r="A17" s="163" t="s">
        <v>19</v>
      </c>
      <c r="B17" s="163"/>
      <c r="C17" s="163"/>
      <c r="D17" s="163"/>
      <c r="E17" s="163"/>
      <c r="F17" s="163"/>
      <c r="G17" s="163"/>
      <c r="H17" s="163"/>
      <c r="I17" s="163"/>
      <c r="J17" s="163"/>
      <c r="K17" s="29"/>
      <c r="L17" s="29"/>
    </row>
    <row r="18" spans="1:12" ht="17.399999999999999" x14ac:dyDescent="0.3">
      <c r="A18" s="20"/>
      <c r="B18" s="18"/>
      <c r="C18" s="18"/>
      <c r="D18" s="18"/>
      <c r="E18" s="18"/>
      <c r="F18" s="18"/>
      <c r="G18" s="18"/>
      <c r="H18" s="19"/>
      <c r="I18" s="19"/>
      <c r="J18" s="19"/>
    </row>
    <row r="19" spans="1:12" ht="26.4" x14ac:dyDescent="0.3">
      <c r="A19" s="167" t="s">
        <v>35</v>
      </c>
      <c r="B19" s="168"/>
      <c r="C19" s="168"/>
      <c r="D19" s="168"/>
      <c r="E19" s="168"/>
      <c r="F19" s="35" t="s">
        <v>43</v>
      </c>
      <c r="G19" s="35" t="s">
        <v>42</v>
      </c>
      <c r="H19" s="36" t="s">
        <v>41</v>
      </c>
      <c r="I19" s="36" t="s">
        <v>44</v>
      </c>
      <c r="J19" s="36" t="s">
        <v>45</v>
      </c>
    </row>
    <row r="20" spans="1:12" ht="12" customHeight="1" x14ac:dyDescent="0.3">
      <c r="A20" s="158">
        <v>1</v>
      </c>
      <c r="B20" s="158"/>
      <c r="C20" s="158"/>
      <c r="D20" s="158"/>
      <c r="E20" s="158"/>
      <c r="F20" s="37">
        <v>2</v>
      </c>
      <c r="G20" s="37">
        <v>3</v>
      </c>
      <c r="H20" s="38">
        <v>4</v>
      </c>
      <c r="I20" s="38">
        <v>5</v>
      </c>
      <c r="J20" s="38">
        <v>6</v>
      </c>
    </row>
    <row r="21" spans="1:12" ht="15.75" customHeight="1" x14ac:dyDescent="0.3">
      <c r="A21" s="164" t="s">
        <v>24</v>
      </c>
      <c r="B21" s="165"/>
      <c r="C21" s="165"/>
      <c r="D21" s="165"/>
      <c r="E21" s="165"/>
      <c r="F21" s="55">
        <v>0</v>
      </c>
      <c r="G21" s="146">
        <v>0</v>
      </c>
      <c r="H21" s="56">
        <v>0</v>
      </c>
      <c r="I21" s="56">
        <v>0</v>
      </c>
      <c r="J21" s="56">
        <v>0</v>
      </c>
    </row>
    <row r="22" spans="1:12" x14ac:dyDescent="0.3">
      <c r="A22" s="164" t="s">
        <v>25</v>
      </c>
      <c r="B22" s="166"/>
      <c r="C22" s="166"/>
      <c r="D22" s="166"/>
      <c r="E22" s="166"/>
      <c r="F22" s="55">
        <v>0</v>
      </c>
      <c r="G22" s="146">
        <v>0</v>
      </c>
      <c r="H22" s="56">
        <v>0</v>
      </c>
      <c r="I22" s="56">
        <v>0</v>
      </c>
      <c r="J22" s="56">
        <v>0</v>
      </c>
    </row>
    <row r="23" spans="1:12" x14ac:dyDescent="0.3">
      <c r="A23" s="169" t="s">
        <v>26</v>
      </c>
      <c r="B23" s="160"/>
      <c r="C23" s="160"/>
      <c r="D23" s="160"/>
      <c r="E23" s="170"/>
      <c r="F23" s="59">
        <v>0</v>
      </c>
      <c r="G23" s="144">
        <v>0</v>
      </c>
      <c r="H23" s="23">
        <v>0</v>
      </c>
      <c r="I23" s="23">
        <v>0</v>
      </c>
      <c r="J23" s="23">
        <v>0</v>
      </c>
    </row>
    <row r="24" spans="1:12" x14ac:dyDescent="0.3">
      <c r="A24" s="161" t="s">
        <v>14</v>
      </c>
      <c r="B24" s="162"/>
      <c r="C24" s="162"/>
      <c r="D24" s="162"/>
      <c r="E24" s="162"/>
      <c r="F24" s="147"/>
      <c r="G24" s="148"/>
      <c r="H24" s="149"/>
      <c r="I24" s="149"/>
      <c r="J24" s="149"/>
    </row>
    <row r="25" spans="1:12" x14ac:dyDescent="0.3">
      <c r="A25" s="161" t="s">
        <v>27</v>
      </c>
      <c r="B25" s="162"/>
      <c r="C25" s="162"/>
      <c r="D25" s="162"/>
      <c r="E25" s="162"/>
      <c r="F25" s="147"/>
      <c r="G25" s="148"/>
      <c r="H25" s="149"/>
      <c r="I25" s="149"/>
      <c r="J25" s="149"/>
    </row>
    <row r="26" spans="1:12" x14ac:dyDescent="0.3">
      <c r="A26" s="159" t="s">
        <v>3</v>
      </c>
      <c r="B26" s="160"/>
      <c r="C26" s="160"/>
      <c r="D26" s="160"/>
      <c r="E26" s="160"/>
      <c r="F26" s="33"/>
      <c r="G26" s="145"/>
      <c r="H26" s="23">
        <v>0</v>
      </c>
      <c r="I26" s="23">
        <v>0</v>
      </c>
      <c r="J26" s="23">
        <v>0</v>
      </c>
    </row>
    <row r="27" spans="1:12" x14ac:dyDescent="0.3">
      <c r="A27" s="159" t="s">
        <v>4</v>
      </c>
      <c r="B27" s="160"/>
      <c r="C27" s="160"/>
      <c r="D27" s="160"/>
      <c r="E27" s="160"/>
      <c r="F27" s="33"/>
      <c r="G27" s="145"/>
      <c r="H27" s="23">
        <v>0</v>
      </c>
      <c r="I27" s="23">
        <v>0</v>
      </c>
      <c r="J27" s="23">
        <v>0</v>
      </c>
    </row>
    <row r="28" spans="1:12" ht="11.25" customHeight="1" x14ac:dyDescent="0.3">
      <c r="A28" s="15"/>
      <c r="B28" s="16"/>
      <c r="C28" s="16"/>
      <c r="D28" s="16"/>
      <c r="E28" s="16"/>
      <c r="F28" s="16"/>
      <c r="G28" s="16"/>
      <c r="H28" s="17"/>
      <c r="I28" s="17"/>
      <c r="J28" s="17"/>
      <c r="K28" s="17"/>
      <c r="L28" s="17"/>
    </row>
    <row r="29" spans="1:12" ht="15" customHeight="1" x14ac:dyDescent="0.3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2" ht="9" customHeight="1" x14ac:dyDescent="0.3"/>
  </sheetData>
  <mergeCells count="21">
    <mergeCell ref="A1:J1"/>
    <mergeCell ref="A3:J3"/>
    <mergeCell ref="A5:J5"/>
    <mergeCell ref="A13:E13"/>
    <mergeCell ref="A15:E15"/>
    <mergeCell ref="A12:E12"/>
    <mergeCell ref="A11:E11"/>
    <mergeCell ref="A9:E9"/>
    <mergeCell ref="A10:E10"/>
    <mergeCell ref="A7:E7"/>
    <mergeCell ref="A8:E8"/>
    <mergeCell ref="A20:E20"/>
    <mergeCell ref="A27:E27"/>
    <mergeCell ref="A24:E24"/>
    <mergeCell ref="A25:E25"/>
    <mergeCell ref="A17:J17"/>
    <mergeCell ref="A21:E21"/>
    <mergeCell ref="A22:E22"/>
    <mergeCell ref="A26:E26"/>
    <mergeCell ref="A19:E19"/>
    <mergeCell ref="A23:E23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showGridLines="0" topLeftCell="A10" workbookViewId="0">
      <selection activeCell="A4" sqref="A4:G4"/>
    </sheetView>
  </sheetViews>
  <sheetFormatPr defaultRowHeight="14.4" x14ac:dyDescent="0.3"/>
  <cols>
    <col min="1" max="1" width="10.5546875" customWidth="1"/>
    <col min="2" max="2" width="63" customWidth="1"/>
    <col min="3" max="7" width="19.44140625" customWidth="1"/>
    <col min="8" max="9" width="25.33203125" customWidth="1"/>
  </cols>
  <sheetData>
    <row r="1" spans="1:12" s="175" customFormat="1" ht="42" customHeight="1" x14ac:dyDescent="0.3">
      <c r="A1" s="176" t="s">
        <v>40</v>
      </c>
      <c r="B1" s="176"/>
      <c r="C1" s="176"/>
      <c r="D1" s="176"/>
      <c r="E1" s="176"/>
      <c r="F1" s="176"/>
      <c r="G1" s="176"/>
      <c r="H1" s="32"/>
      <c r="I1" s="32"/>
      <c r="J1" s="32"/>
      <c r="K1" s="156"/>
      <c r="L1" s="156"/>
    </row>
    <row r="2" spans="1:12" ht="15.6" x14ac:dyDescent="0.3">
      <c r="A2" s="163" t="s">
        <v>5</v>
      </c>
      <c r="B2" s="163"/>
      <c r="C2" s="163"/>
      <c r="D2" s="163"/>
      <c r="E2" s="163"/>
      <c r="F2" s="163"/>
      <c r="G2" s="163"/>
      <c r="H2" s="29"/>
      <c r="I2" s="29"/>
    </row>
    <row r="3" spans="1:12" ht="17.399999999999999" x14ac:dyDescent="0.3">
      <c r="A3" s="4"/>
      <c r="B3" s="4"/>
      <c r="C3" s="20"/>
      <c r="D3" s="20"/>
      <c r="E3" s="4"/>
      <c r="F3" s="4"/>
      <c r="G3" s="4"/>
      <c r="H3" s="5"/>
      <c r="I3" s="5"/>
    </row>
    <row r="4" spans="1:12" ht="15.6" x14ac:dyDescent="0.3">
      <c r="A4" s="163" t="s">
        <v>28</v>
      </c>
      <c r="B4" s="163"/>
      <c r="C4" s="163"/>
      <c r="D4" s="163"/>
      <c r="E4" s="163"/>
      <c r="F4" s="163"/>
      <c r="G4" s="163"/>
      <c r="H4" s="31"/>
      <c r="I4" s="31"/>
    </row>
    <row r="5" spans="1:12" ht="17.399999999999999" x14ac:dyDescent="0.3">
      <c r="A5" s="4"/>
      <c r="B5" s="4"/>
      <c r="C5" s="20"/>
      <c r="D5" s="20"/>
      <c r="E5" s="4"/>
      <c r="F5" s="4"/>
      <c r="G5" s="4"/>
      <c r="H5" s="5"/>
      <c r="I5" s="5"/>
    </row>
    <row r="6" spans="1:12" ht="25.5" customHeight="1" x14ac:dyDescent="0.3">
      <c r="A6" s="47" t="s">
        <v>34</v>
      </c>
      <c r="B6" s="44" t="s">
        <v>36</v>
      </c>
      <c r="C6" s="35" t="s">
        <v>43</v>
      </c>
      <c r="D6" s="35" t="s">
        <v>42</v>
      </c>
      <c r="E6" s="36" t="s">
        <v>41</v>
      </c>
      <c r="F6" s="36" t="s">
        <v>44</v>
      </c>
      <c r="G6" s="36" t="s">
        <v>45</v>
      </c>
    </row>
    <row r="7" spans="1:12" s="46" customFormat="1" ht="10.199999999999999" x14ac:dyDescent="0.2">
      <c r="A7" s="42">
        <v>1</v>
      </c>
      <c r="B7" s="45">
        <v>2</v>
      </c>
      <c r="C7" s="41">
        <v>3</v>
      </c>
      <c r="D7" s="41">
        <v>4</v>
      </c>
      <c r="E7" s="42">
        <v>5</v>
      </c>
      <c r="F7" s="42">
        <v>6</v>
      </c>
      <c r="G7" s="42">
        <v>7</v>
      </c>
    </row>
    <row r="8" spans="1:12" ht="15" customHeight="1" x14ac:dyDescent="0.3">
      <c r="A8" s="10"/>
      <c r="B8" s="10" t="s">
        <v>30</v>
      </c>
      <c r="C8" s="95">
        <f>+C9+C15</f>
        <v>3080330.5500000003</v>
      </c>
      <c r="D8" s="138">
        <f>+D9+D15</f>
        <v>3474906</v>
      </c>
      <c r="E8" s="66">
        <f>+E9+E15</f>
        <v>3663573</v>
      </c>
      <c r="F8" s="66">
        <f t="shared" ref="F8:G8" si="0">+F9+F15</f>
        <v>3663573</v>
      </c>
      <c r="G8" s="66">
        <f t="shared" si="0"/>
        <v>3663573</v>
      </c>
    </row>
    <row r="9" spans="1:12" ht="15" customHeight="1" x14ac:dyDescent="0.3">
      <c r="A9" s="10">
        <v>6</v>
      </c>
      <c r="B9" s="10" t="s">
        <v>6</v>
      </c>
      <c r="C9" s="95">
        <f>+C10+C11+C12+C13+C14</f>
        <v>3080324.2800000003</v>
      </c>
      <c r="D9" s="138">
        <f>+D10+D11+D12+D13+D14</f>
        <v>3474906</v>
      </c>
      <c r="E9" s="66">
        <f>+E10+E11+E12+E13+E14</f>
        <v>3663573</v>
      </c>
      <c r="F9" s="66">
        <f t="shared" ref="F9:G9" si="1">+F10+F11+F12+F13+F14</f>
        <v>3663573</v>
      </c>
      <c r="G9" s="66">
        <f t="shared" si="1"/>
        <v>3663573</v>
      </c>
    </row>
    <row r="10" spans="1:12" ht="15" customHeight="1" x14ac:dyDescent="0.3">
      <c r="A10" s="13">
        <v>63</v>
      </c>
      <c r="B10" s="13" t="s">
        <v>13</v>
      </c>
      <c r="C10" s="96">
        <v>2253473.39</v>
      </c>
      <c r="D10" s="139">
        <v>2494655</v>
      </c>
      <c r="E10" s="9">
        <v>2527535</v>
      </c>
      <c r="F10" s="9">
        <v>2527535</v>
      </c>
      <c r="G10" s="9">
        <v>2527535</v>
      </c>
    </row>
    <row r="11" spans="1:12" ht="15" customHeight="1" x14ac:dyDescent="0.3">
      <c r="A11" s="13">
        <v>64</v>
      </c>
      <c r="B11" s="13" t="s">
        <v>46</v>
      </c>
      <c r="C11" s="96">
        <v>0.04</v>
      </c>
      <c r="D11" s="139">
        <v>0</v>
      </c>
      <c r="E11" s="9">
        <v>0</v>
      </c>
      <c r="F11" s="9">
        <v>0</v>
      </c>
      <c r="G11" s="9">
        <v>0</v>
      </c>
    </row>
    <row r="12" spans="1:12" ht="15" customHeight="1" x14ac:dyDescent="0.3">
      <c r="A12" s="13">
        <v>65</v>
      </c>
      <c r="B12" s="13" t="s">
        <v>47</v>
      </c>
      <c r="C12" s="96">
        <v>59313.85</v>
      </c>
      <c r="D12" s="139">
        <v>91300</v>
      </c>
      <c r="E12" s="9">
        <v>91500</v>
      </c>
      <c r="F12" s="9">
        <v>91500</v>
      </c>
      <c r="G12" s="9">
        <v>91500</v>
      </c>
    </row>
    <row r="13" spans="1:12" ht="15" customHeight="1" x14ac:dyDescent="0.3">
      <c r="A13" s="11">
        <v>66</v>
      </c>
      <c r="B13" s="13" t="s">
        <v>15</v>
      </c>
      <c r="C13" s="96">
        <v>19942.439999999999</v>
      </c>
      <c r="D13" s="139">
        <v>15000</v>
      </c>
      <c r="E13" s="9">
        <v>16000</v>
      </c>
      <c r="F13" s="9">
        <v>16000</v>
      </c>
      <c r="G13" s="9">
        <v>16000</v>
      </c>
    </row>
    <row r="14" spans="1:12" ht="15" customHeight="1" x14ac:dyDescent="0.3">
      <c r="A14" s="11">
        <v>67</v>
      </c>
      <c r="B14" s="65" t="s">
        <v>48</v>
      </c>
      <c r="C14" s="96">
        <v>747594.56</v>
      </c>
      <c r="D14" s="139">
        <v>873951</v>
      </c>
      <c r="E14" s="9">
        <v>1028538</v>
      </c>
      <c r="F14" s="9">
        <v>1028538</v>
      </c>
      <c r="G14" s="9">
        <v>1028538</v>
      </c>
    </row>
    <row r="15" spans="1:12" s="63" customFormat="1" ht="15" customHeight="1" x14ac:dyDescent="0.3">
      <c r="A15" s="22">
        <v>7</v>
      </c>
      <c r="B15" s="10" t="s">
        <v>16</v>
      </c>
      <c r="C15" s="95">
        <f>+C16</f>
        <v>6.27</v>
      </c>
      <c r="D15" s="138">
        <f>+D16</f>
        <v>0</v>
      </c>
      <c r="E15" s="66">
        <f>+E16</f>
        <v>0</v>
      </c>
      <c r="F15" s="66">
        <f t="shared" ref="F15:G15" si="2">+F16</f>
        <v>0</v>
      </c>
      <c r="G15" s="66">
        <f t="shared" si="2"/>
        <v>0</v>
      </c>
    </row>
    <row r="16" spans="1:12" ht="15" customHeight="1" x14ac:dyDescent="0.3">
      <c r="A16" s="11">
        <v>72</v>
      </c>
      <c r="B16" s="28" t="s">
        <v>17</v>
      </c>
      <c r="C16" s="97">
        <v>6.27</v>
      </c>
      <c r="D16" s="140">
        <v>0</v>
      </c>
      <c r="E16" s="9">
        <v>0</v>
      </c>
      <c r="F16" s="9">
        <v>0</v>
      </c>
      <c r="G16" s="9">
        <v>0</v>
      </c>
    </row>
    <row r="17" spans="1:8" ht="15" customHeight="1" x14ac:dyDescent="0.3">
      <c r="A17" s="11"/>
      <c r="B17" s="14"/>
      <c r="C17" s="14"/>
      <c r="D17" s="141"/>
      <c r="E17" s="9"/>
      <c r="F17" s="9"/>
      <c r="G17" s="9"/>
    </row>
    <row r="19" spans="1:8" ht="25.5" customHeight="1" x14ac:dyDescent="0.3">
      <c r="A19" s="47" t="s">
        <v>34</v>
      </c>
      <c r="B19" s="44" t="s">
        <v>36</v>
      </c>
      <c r="C19" s="35" t="s">
        <v>43</v>
      </c>
      <c r="D19" s="35" t="s">
        <v>42</v>
      </c>
      <c r="E19" s="36" t="s">
        <v>41</v>
      </c>
      <c r="F19" s="36" t="s">
        <v>44</v>
      </c>
      <c r="G19" s="36" t="s">
        <v>45</v>
      </c>
    </row>
    <row r="20" spans="1:8" s="46" customFormat="1" ht="10.199999999999999" x14ac:dyDescent="0.2">
      <c r="A20" s="42">
        <v>1</v>
      </c>
      <c r="B20" s="45">
        <v>2</v>
      </c>
      <c r="C20" s="41">
        <v>3</v>
      </c>
      <c r="D20" s="41">
        <v>4</v>
      </c>
      <c r="E20" s="42">
        <v>5</v>
      </c>
      <c r="F20" s="42">
        <v>6</v>
      </c>
      <c r="G20" s="42">
        <v>7</v>
      </c>
    </row>
    <row r="21" spans="1:8" ht="15" customHeight="1" x14ac:dyDescent="0.3">
      <c r="A21" s="10"/>
      <c r="B21" s="10" t="s">
        <v>31</v>
      </c>
      <c r="C21" s="95">
        <f>+C22+C28</f>
        <v>3296986.74</v>
      </c>
      <c r="D21" s="138">
        <f>+D22+D28</f>
        <v>3474706</v>
      </c>
      <c r="E21" s="66">
        <f>+E22+E28</f>
        <v>3663573</v>
      </c>
      <c r="F21" s="66">
        <f t="shared" ref="F21:G21" si="3">+F22+F28</f>
        <v>3663573</v>
      </c>
      <c r="G21" s="66">
        <f t="shared" si="3"/>
        <v>3663573</v>
      </c>
      <c r="H21" s="63"/>
    </row>
    <row r="22" spans="1:8" ht="15" customHeight="1" x14ac:dyDescent="0.3">
      <c r="A22" s="10">
        <v>3</v>
      </c>
      <c r="B22" s="10" t="s">
        <v>7</v>
      </c>
      <c r="C22" s="94">
        <f>+C23+C24+C25+C26+C27</f>
        <v>3190862.08</v>
      </c>
      <c r="D22" s="138">
        <f>+D23+D24+D25+D26+D27</f>
        <v>3418706</v>
      </c>
      <c r="E22" s="66">
        <f>+E23+E24+E25+E26+E27</f>
        <v>3562023</v>
      </c>
      <c r="F22" s="66">
        <f t="shared" ref="F22:G22" si="4">+F23+F24+F25+F26+F27</f>
        <v>3562023</v>
      </c>
      <c r="G22" s="66">
        <f t="shared" si="4"/>
        <v>3562023</v>
      </c>
    </row>
    <row r="23" spans="1:8" ht="15" customHeight="1" x14ac:dyDescent="0.3">
      <c r="A23" s="13">
        <v>31</v>
      </c>
      <c r="B23" s="13" t="s">
        <v>8</v>
      </c>
      <c r="C23" s="96">
        <v>2700037.06</v>
      </c>
      <c r="D23" s="139">
        <v>2931801</v>
      </c>
      <c r="E23" s="9">
        <v>2957573</v>
      </c>
      <c r="F23" s="9">
        <v>2957573</v>
      </c>
      <c r="G23" s="9">
        <v>2957573</v>
      </c>
    </row>
    <row r="24" spans="1:8" ht="15" customHeight="1" x14ac:dyDescent="0.3">
      <c r="A24" s="11">
        <v>32</v>
      </c>
      <c r="B24" s="11" t="s">
        <v>12</v>
      </c>
      <c r="C24" s="98">
        <v>449917.29</v>
      </c>
      <c r="D24" s="142">
        <v>469505</v>
      </c>
      <c r="E24" s="9">
        <v>586050</v>
      </c>
      <c r="F24" s="9">
        <v>586050</v>
      </c>
      <c r="G24" s="9">
        <v>586050</v>
      </c>
    </row>
    <row r="25" spans="1:8" ht="15" customHeight="1" x14ac:dyDescent="0.3">
      <c r="A25" s="11">
        <v>34</v>
      </c>
      <c r="B25" s="11" t="s">
        <v>49</v>
      </c>
      <c r="C25" s="98">
        <v>780</v>
      </c>
      <c r="D25" s="142">
        <v>200</v>
      </c>
      <c r="E25" s="9">
        <v>1100</v>
      </c>
      <c r="F25" s="9">
        <v>1100</v>
      </c>
      <c r="G25" s="9">
        <v>1100</v>
      </c>
    </row>
    <row r="26" spans="1:8" ht="15" customHeight="1" x14ac:dyDescent="0.3">
      <c r="A26" s="11">
        <v>37</v>
      </c>
      <c r="B26" s="11" t="s">
        <v>50</v>
      </c>
      <c r="C26" s="98">
        <v>39160.53</v>
      </c>
      <c r="D26" s="142">
        <v>16000</v>
      </c>
      <c r="E26" s="9">
        <v>16300</v>
      </c>
      <c r="F26" s="9">
        <v>16300</v>
      </c>
      <c r="G26" s="9">
        <v>16300</v>
      </c>
    </row>
    <row r="27" spans="1:8" ht="15" customHeight="1" x14ac:dyDescent="0.3">
      <c r="A27" s="11">
        <v>38</v>
      </c>
      <c r="B27" s="11" t="s">
        <v>52</v>
      </c>
      <c r="C27" s="99">
        <v>967.2</v>
      </c>
      <c r="D27" s="143">
        <v>1200</v>
      </c>
      <c r="E27" s="9">
        <v>1000</v>
      </c>
      <c r="F27" s="9">
        <v>1000</v>
      </c>
      <c r="G27" s="9">
        <v>1000</v>
      </c>
    </row>
    <row r="28" spans="1:8" ht="15" customHeight="1" x14ac:dyDescent="0.3">
      <c r="A28" s="12">
        <v>4</v>
      </c>
      <c r="B28" s="21" t="s">
        <v>9</v>
      </c>
      <c r="C28" s="95">
        <f>+C29</f>
        <v>106124.66</v>
      </c>
      <c r="D28" s="138">
        <f>+D29</f>
        <v>56000</v>
      </c>
      <c r="E28" s="66">
        <f>+E29</f>
        <v>101550</v>
      </c>
      <c r="F28" s="66">
        <f t="shared" ref="F28:G28" si="5">+F29</f>
        <v>101550</v>
      </c>
      <c r="G28" s="66">
        <f t="shared" si="5"/>
        <v>101550</v>
      </c>
    </row>
    <row r="29" spans="1:8" ht="15" customHeight="1" x14ac:dyDescent="0.3">
      <c r="A29" s="13">
        <v>42</v>
      </c>
      <c r="B29" s="67" t="s">
        <v>51</v>
      </c>
      <c r="C29" s="96">
        <v>106124.66</v>
      </c>
      <c r="D29" s="139">
        <v>56000</v>
      </c>
      <c r="E29" s="9">
        <v>101550</v>
      </c>
      <c r="F29" s="9">
        <v>101550</v>
      </c>
      <c r="G29" s="9">
        <v>101550</v>
      </c>
    </row>
    <row r="31" spans="1:8" x14ac:dyDescent="0.3">
      <c r="C31" s="100"/>
    </row>
  </sheetData>
  <mergeCells count="3">
    <mergeCell ref="A2:G2"/>
    <mergeCell ref="A4:G4"/>
    <mergeCell ref="A1:G1"/>
  </mergeCells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7"/>
  <sheetViews>
    <sheetView showGridLines="0" view="pageBreakPreview" zoomScale="60" zoomScaleNormal="100" workbookViewId="0">
      <selection activeCell="H32" sqref="H32"/>
    </sheetView>
  </sheetViews>
  <sheetFormatPr defaultRowHeight="14.4" x14ac:dyDescent="0.3"/>
  <cols>
    <col min="1" max="1" width="10.5546875" customWidth="1"/>
    <col min="2" max="2" width="65.6640625" customWidth="1"/>
    <col min="3" max="3" width="31" customWidth="1"/>
    <col min="4" max="7" width="19.44140625" customWidth="1"/>
    <col min="8" max="9" width="25.33203125" customWidth="1"/>
  </cols>
  <sheetData>
    <row r="1" spans="1:9" ht="37.799999999999997" customHeight="1" x14ac:dyDescent="0.3">
      <c r="A1" s="176" t="s">
        <v>40</v>
      </c>
      <c r="B1" s="176"/>
      <c r="C1" s="176"/>
      <c r="D1" s="176"/>
      <c r="E1" s="176"/>
      <c r="F1" s="176"/>
      <c r="G1" s="176"/>
      <c r="H1" s="20"/>
      <c r="I1" s="20"/>
    </row>
    <row r="2" spans="1:9" ht="15.75" customHeight="1" x14ac:dyDescent="0.3">
      <c r="B2" s="163" t="s">
        <v>29</v>
      </c>
      <c r="C2" s="163"/>
      <c r="D2" s="163"/>
      <c r="E2" s="163"/>
      <c r="F2" s="163"/>
      <c r="G2" s="163"/>
      <c r="H2" s="31"/>
      <c r="I2" s="31"/>
    </row>
    <row r="3" spans="1:9" ht="17.399999999999999" x14ac:dyDescent="0.3">
      <c r="A3" s="20"/>
      <c r="B3" s="20"/>
      <c r="C3" s="20"/>
      <c r="D3" s="20"/>
      <c r="E3" s="20"/>
      <c r="F3" s="20"/>
      <c r="G3" s="103"/>
      <c r="H3" s="5"/>
      <c r="I3" s="5"/>
    </row>
    <row r="4" spans="1:9" ht="25.5" customHeight="1" x14ac:dyDescent="0.3">
      <c r="A4" s="47" t="s">
        <v>34</v>
      </c>
      <c r="B4" s="44" t="s">
        <v>36</v>
      </c>
      <c r="C4" s="35" t="s">
        <v>43</v>
      </c>
      <c r="D4" s="35" t="s">
        <v>42</v>
      </c>
      <c r="E4" s="36" t="s">
        <v>41</v>
      </c>
      <c r="F4" s="36" t="s">
        <v>44</v>
      </c>
      <c r="G4" s="36" t="s">
        <v>45</v>
      </c>
    </row>
    <row r="5" spans="1:9" s="39" customFormat="1" ht="10.199999999999999" x14ac:dyDescent="0.2">
      <c r="A5" s="45">
        <v>1</v>
      </c>
      <c r="B5" s="43">
        <v>2</v>
      </c>
      <c r="C5" s="41">
        <v>3</v>
      </c>
      <c r="D5" s="41">
        <v>4</v>
      </c>
      <c r="E5" s="42">
        <v>5</v>
      </c>
      <c r="F5" s="42">
        <v>6</v>
      </c>
      <c r="G5" s="42">
        <v>7</v>
      </c>
    </row>
    <row r="6" spans="1:9" s="63" customFormat="1" x14ac:dyDescent="0.3">
      <c r="A6" s="10"/>
      <c r="B6" s="10" t="s">
        <v>30</v>
      </c>
      <c r="C6" s="95">
        <f>+C7+C11+C13+C16+C18+C9</f>
        <v>3080330.5500000003</v>
      </c>
      <c r="D6" s="95">
        <f>+D7+D11+D13+D16+D18+D9</f>
        <v>3474906</v>
      </c>
      <c r="E6" s="66">
        <f>+E7+E9+E11+E13+E16+E18</f>
        <v>3663573</v>
      </c>
      <c r="F6" s="66">
        <f t="shared" ref="F6:G6" si="0">+F7+F9+F11+F13+F16+F18</f>
        <v>3663573</v>
      </c>
      <c r="G6" s="66">
        <f t="shared" si="0"/>
        <v>3663573</v>
      </c>
    </row>
    <row r="7" spans="1:9" x14ac:dyDescent="0.3">
      <c r="A7" s="10">
        <v>1</v>
      </c>
      <c r="B7" s="10" t="s">
        <v>37</v>
      </c>
      <c r="C7" s="95">
        <f>+C8</f>
        <v>556805.59</v>
      </c>
      <c r="D7" s="95">
        <f>+D8</f>
        <v>642659</v>
      </c>
      <c r="E7" s="66">
        <f>+E8</f>
        <v>794291</v>
      </c>
      <c r="F7" s="66">
        <f t="shared" ref="F7:G7" si="1">+F8</f>
        <v>794291</v>
      </c>
      <c r="G7" s="66">
        <f t="shared" si="1"/>
        <v>794291</v>
      </c>
      <c r="H7" s="100"/>
    </row>
    <row r="8" spans="1:9" x14ac:dyDescent="0.3">
      <c r="A8" s="28">
        <v>11</v>
      </c>
      <c r="B8" s="28" t="s">
        <v>37</v>
      </c>
      <c r="C8" s="96">
        <v>556805.59</v>
      </c>
      <c r="D8" s="96">
        <f>642459+200</f>
        <v>642659</v>
      </c>
      <c r="E8" s="9">
        <v>794291</v>
      </c>
      <c r="F8" s="9">
        <v>794291</v>
      </c>
      <c r="G8" s="9">
        <v>794291</v>
      </c>
    </row>
    <row r="9" spans="1:9" x14ac:dyDescent="0.3">
      <c r="A9" s="10">
        <v>3</v>
      </c>
      <c r="B9" s="10" t="s">
        <v>38</v>
      </c>
      <c r="C9" s="95">
        <f>+C10</f>
        <v>16017.54</v>
      </c>
      <c r="D9" s="95">
        <f>+D10</f>
        <v>15000</v>
      </c>
      <c r="E9" s="66">
        <f>+E10</f>
        <v>16000</v>
      </c>
      <c r="F9" s="66">
        <f t="shared" ref="F9:G9" si="2">+F10</f>
        <v>16000</v>
      </c>
      <c r="G9" s="66">
        <f t="shared" si="2"/>
        <v>16000</v>
      </c>
    </row>
    <row r="10" spans="1:9" x14ac:dyDescent="0.3">
      <c r="A10" s="13">
        <v>35</v>
      </c>
      <c r="B10" s="13" t="s">
        <v>53</v>
      </c>
      <c r="C10" s="96">
        <v>16017.54</v>
      </c>
      <c r="D10" s="96">
        <v>15000</v>
      </c>
      <c r="E10" s="9">
        <v>16000</v>
      </c>
      <c r="F10" s="9">
        <v>16000</v>
      </c>
      <c r="G10" s="9">
        <v>16000</v>
      </c>
    </row>
    <row r="11" spans="1:9" s="63" customFormat="1" x14ac:dyDescent="0.3">
      <c r="A11" s="10">
        <v>4</v>
      </c>
      <c r="B11" s="10" t="s">
        <v>54</v>
      </c>
      <c r="C11" s="95">
        <f>+C12</f>
        <v>136868.85</v>
      </c>
      <c r="D11" s="95">
        <f>+D12</f>
        <v>146300</v>
      </c>
      <c r="E11" s="66">
        <f>+E12</f>
        <v>147000</v>
      </c>
      <c r="F11" s="66">
        <f t="shared" ref="F11:G11" si="3">+F12</f>
        <v>147000</v>
      </c>
      <c r="G11" s="66">
        <f t="shared" si="3"/>
        <v>147000</v>
      </c>
    </row>
    <row r="12" spans="1:9" x14ac:dyDescent="0.3">
      <c r="A12" s="13">
        <v>41</v>
      </c>
      <c r="B12" s="13" t="s">
        <v>55</v>
      </c>
      <c r="C12" s="96">
        <v>136868.85</v>
      </c>
      <c r="D12" s="96">
        <v>146300</v>
      </c>
      <c r="E12" s="9">
        <v>147000</v>
      </c>
      <c r="F12" s="9">
        <v>147000</v>
      </c>
      <c r="G12" s="9">
        <v>147000</v>
      </c>
    </row>
    <row r="13" spans="1:9" s="63" customFormat="1" x14ac:dyDescent="0.3">
      <c r="A13" s="10">
        <v>5</v>
      </c>
      <c r="B13" s="10" t="s">
        <v>56</v>
      </c>
      <c r="C13" s="95">
        <f>+C14+C15</f>
        <v>2170008.83</v>
      </c>
      <c r="D13" s="95">
        <f>+D14+D15</f>
        <v>2426247</v>
      </c>
      <c r="E13" s="66">
        <f>+E14+E15</f>
        <v>2481247</v>
      </c>
      <c r="F13" s="66">
        <f t="shared" ref="F13:G13" si="4">+F14+F15</f>
        <v>2481247</v>
      </c>
      <c r="G13" s="66">
        <f t="shared" si="4"/>
        <v>2481247</v>
      </c>
    </row>
    <row r="14" spans="1:9" x14ac:dyDescent="0.3">
      <c r="A14" s="68" t="s">
        <v>60</v>
      </c>
      <c r="B14" s="13" t="s">
        <v>57</v>
      </c>
      <c r="C14" s="96">
        <v>53920.12</v>
      </c>
      <c r="D14" s="96">
        <v>84992</v>
      </c>
      <c r="E14" s="9">
        <v>87247</v>
      </c>
      <c r="F14" s="9">
        <v>87247</v>
      </c>
      <c r="G14" s="9">
        <v>87247</v>
      </c>
    </row>
    <row r="15" spans="1:9" ht="19.8" customHeight="1" x14ac:dyDescent="0.3">
      <c r="A15" s="68" t="s">
        <v>59</v>
      </c>
      <c r="B15" s="13" t="s">
        <v>58</v>
      </c>
      <c r="C15" s="96">
        <v>2116088.71</v>
      </c>
      <c r="D15" s="96">
        <v>2341255</v>
      </c>
      <c r="E15" s="9">
        <v>2394000</v>
      </c>
      <c r="F15" s="9">
        <v>2394000</v>
      </c>
      <c r="G15" s="9">
        <v>2394000</v>
      </c>
    </row>
    <row r="16" spans="1:9" s="63" customFormat="1" ht="19.8" customHeight="1" x14ac:dyDescent="0.3">
      <c r="A16" s="69">
        <v>6</v>
      </c>
      <c r="B16" s="10" t="s">
        <v>61</v>
      </c>
      <c r="C16" s="95">
        <f>+C17</f>
        <v>200623.47</v>
      </c>
      <c r="D16" s="95">
        <f>+D17</f>
        <v>244700</v>
      </c>
      <c r="E16" s="66">
        <f>+E17</f>
        <v>225035</v>
      </c>
      <c r="F16" s="66">
        <f t="shared" ref="F16:G16" si="5">+F17</f>
        <v>225035</v>
      </c>
      <c r="G16" s="66">
        <f t="shared" si="5"/>
        <v>225035</v>
      </c>
    </row>
    <row r="17" spans="1:8" x14ac:dyDescent="0.3">
      <c r="A17" s="13">
        <v>65</v>
      </c>
      <c r="B17" s="68" t="s">
        <v>62</v>
      </c>
      <c r="C17" s="96">
        <v>200623.47</v>
      </c>
      <c r="D17" s="96">
        <v>244700</v>
      </c>
      <c r="E17" s="9">
        <v>225035</v>
      </c>
      <c r="F17" s="9">
        <v>225035</v>
      </c>
      <c r="G17" s="9">
        <v>225035</v>
      </c>
    </row>
    <row r="18" spans="1:8" s="63" customFormat="1" x14ac:dyDescent="0.3">
      <c r="A18" s="10">
        <v>7</v>
      </c>
      <c r="B18" s="101" t="s">
        <v>16</v>
      </c>
      <c r="C18" s="95">
        <f>+C19</f>
        <v>6.27</v>
      </c>
      <c r="D18" s="95">
        <f>+D19</f>
        <v>0</v>
      </c>
      <c r="E18" s="66">
        <f>+E19</f>
        <v>0</v>
      </c>
      <c r="F18" s="66">
        <f t="shared" ref="F18:G18" si="6">+F19</f>
        <v>0</v>
      </c>
      <c r="G18" s="66">
        <f t="shared" si="6"/>
        <v>0</v>
      </c>
    </row>
    <row r="19" spans="1:8" x14ac:dyDescent="0.3">
      <c r="A19" s="13">
        <v>65</v>
      </c>
      <c r="B19" s="102" t="s">
        <v>62</v>
      </c>
      <c r="C19" s="96">
        <v>6.27</v>
      </c>
      <c r="D19" s="96">
        <v>0</v>
      </c>
      <c r="E19" s="9">
        <v>0</v>
      </c>
      <c r="F19" s="9">
        <v>0</v>
      </c>
      <c r="G19" s="9">
        <v>0</v>
      </c>
    </row>
    <row r="21" spans="1:8" ht="25.5" customHeight="1" x14ac:dyDescent="0.3">
      <c r="A21" s="47" t="s">
        <v>34</v>
      </c>
      <c r="B21" s="44" t="s">
        <v>36</v>
      </c>
      <c r="C21" s="35" t="s">
        <v>43</v>
      </c>
      <c r="D21" s="35" t="s">
        <v>42</v>
      </c>
      <c r="E21" s="36" t="s">
        <v>41</v>
      </c>
      <c r="F21" s="36" t="s">
        <v>44</v>
      </c>
      <c r="G21" s="36" t="s">
        <v>45</v>
      </c>
    </row>
    <row r="22" spans="1:8" s="39" customFormat="1" ht="10.199999999999999" x14ac:dyDescent="0.2">
      <c r="A22" s="45">
        <v>1</v>
      </c>
      <c r="B22" s="45">
        <v>2</v>
      </c>
      <c r="C22" s="41">
        <v>3</v>
      </c>
      <c r="D22" s="41">
        <v>4</v>
      </c>
      <c r="E22" s="42">
        <v>5</v>
      </c>
      <c r="F22" s="42">
        <v>6</v>
      </c>
      <c r="G22" s="42">
        <v>7</v>
      </c>
    </row>
    <row r="23" spans="1:8" x14ac:dyDescent="0.3">
      <c r="A23" s="10"/>
      <c r="B23" s="10" t="s">
        <v>31</v>
      </c>
      <c r="C23" s="95">
        <f>+C24+C26+C28+C30+C34+C36</f>
        <v>3296987.04</v>
      </c>
      <c r="D23" s="136">
        <f>+D24+D26+D28+D30+D34+D36</f>
        <v>3474906</v>
      </c>
      <c r="E23" s="66">
        <f>+E24+E26+E28+E30+E34</f>
        <v>3663573</v>
      </c>
      <c r="F23" s="66">
        <f>+F24+F26+F28+F30+F34</f>
        <v>3663573</v>
      </c>
      <c r="G23" s="66">
        <v>3663573</v>
      </c>
      <c r="H23" s="100"/>
    </row>
    <row r="24" spans="1:8" s="63" customFormat="1" x14ac:dyDescent="0.3">
      <c r="A24" s="70">
        <v>1</v>
      </c>
      <c r="B24" s="70" t="s">
        <v>37</v>
      </c>
      <c r="C24" s="95">
        <f>+C25</f>
        <v>583620.63</v>
      </c>
      <c r="D24" s="136">
        <f>+D25</f>
        <v>642459</v>
      </c>
      <c r="E24" s="66">
        <f>+E25</f>
        <v>794291</v>
      </c>
      <c r="F24" s="66">
        <f>+F25</f>
        <v>794291</v>
      </c>
      <c r="G24" s="66">
        <v>794291</v>
      </c>
    </row>
    <row r="25" spans="1:8" x14ac:dyDescent="0.3">
      <c r="A25" s="68" t="s">
        <v>73</v>
      </c>
      <c r="B25" s="68" t="s">
        <v>37</v>
      </c>
      <c r="C25" s="96">
        <v>583620.63</v>
      </c>
      <c r="D25" s="137">
        <f>642659-200</f>
        <v>642459</v>
      </c>
      <c r="E25" s="9">
        <f>769291+25000</f>
        <v>794291</v>
      </c>
      <c r="F25" s="9">
        <f>769291+25000</f>
        <v>794291</v>
      </c>
      <c r="G25" s="9">
        <v>794291</v>
      </c>
    </row>
    <row r="26" spans="1:8" s="63" customFormat="1" x14ac:dyDescent="0.3">
      <c r="A26" s="71" t="s">
        <v>72</v>
      </c>
      <c r="B26" s="71" t="s">
        <v>38</v>
      </c>
      <c r="C26" s="95">
        <f>+C27</f>
        <v>4952.4399999999996</v>
      </c>
      <c r="D26" s="136">
        <f>+D27</f>
        <v>15000</v>
      </c>
      <c r="E26" s="66">
        <f>+E27</f>
        <v>16000</v>
      </c>
      <c r="F26" s="66">
        <f>+F27</f>
        <v>16000</v>
      </c>
      <c r="G26" s="66">
        <v>16000</v>
      </c>
    </row>
    <row r="27" spans="1:8" x14ac:dyDescent="0.3">
      <c r="A27" s="72" t="s">
        <v>71</v>
      </c>
      <c r="B27" s="72" t="s">
        <v>53</v>
      </c>
      <c r="C27" s="96">
        <v>4952.4399999999996</v>
      </c>
      <c r="D27" s="137">
        <v>15000</v>
      </c>
      <c r="E27" s="9">
        <f>1500+14500</f>
        <v>16000</v>
      </c>
      <c r="F27" s="9">
        <f>1500+14500</f>
        <v>16000</v>
      </c>
      <c r="G27" s="9">
        <v>16000</v>
      </c>
    </row>
    <row r="28" spans="1:8" s="63" customFormat="1" x14ac:dyDescent="0.3">
      <c r="A28" s="71" t="s">
        <v>70</v>
      </c>
      <c r="B28" s="71" t="s">
        <v>54</v>
      </c>
      <c r="C28" s="95">
        <f>+C29</f>
        <v>219124.66</v>
      </c>
      <c r="D28" s="136">
        <f>+D29</f>
        <v>146300</v>
      </c>
      <c r="E28" s="66">
        <f>+E29</f>
        <v>147000</v>
      </c>
      <c r="F28" s="66">
        <f>+F29</f>
        <v>147000</v>
      </c>
      <c r="G28" s="66">
        <v>147000</v>
      </c>
    </row>
    <row r="29" spans="1:8" x14ac:dyDescent="0.3">
      <c r="A29" s="72" t="s">
        <v>69</v>
      </c>
      <c r="B29" s="72" t="s">
        <v>55</v>
      </c>
      <c r="C29" s="96">
        <f>113000+106124.66</f>
        <v>219124.66</v>
      </c>
      <c r="D29" s="137">
        <v>146300</v>
      </c>
      <c r="E29" s="9">
        <f>116000+31000</f>
        <v>147000</v>
      </c>
      <c r="F29" s="9">
        <f>116000+31000</f>
        <v>147000</v>
      </c>
      <c r="G29" s="9">
        <v>147000</v>
      </c>
    </row>
    <row r="30" spans="1:8" s="63" customFormat="1" x14ac:dyDescent="0.3">
      <c r="A30" s="69" t="s">
        <v>63</v>
      </c>
      <c r="B30" s="69" t="s">
        <v>56</v>
      </c>
      <c r="C30" s="95">
        <f>+C31+C32+C33</f>
        <v>2341422.11</v>
      </c>
      <c r="D30" s="136">
        <f>+D31+D32+D33</f>
        <v>2426447</v>
      </c>
      <c r="E30" s="66">
        <f>+E31+E32+E33</f>
        <v>2481247</v>
      </c>
      <c r="F30" s="66">
        <f>+F31+F32+F33</f>
        <v>2481247</v>
      </c>
      <c r="G30" s="66">
        <v>2481247</v>
      </c>
    </row>
    <row r="31" spans="1:8" x14ac:dyDescent="0.3">
      <c r="A31" s="68" t="s">
        <v>68</v>
      </c>
      <c r="B31" s="68" t="s">
        <v>64</v>
      </c>
      <c r="C31" s="104"/>
      <c r="D31" s="131">
        <v>200</v>
      </c>
      <c r="E31" s="75">
        <v>0</v>
      </c>
      <c r="F31" s="75">
        <v>0</v>
      </c>
      <c r="G31" s="75">
        <v>0</v>
      </c>
    </row>
    <row r="32" spans="1:8" x14ac:dyDescent="0.3">
      <c r="A32" s="68" t="s">
        <v>67</v>
      </c>
      <c r="B32" s="68" t="s">
        <v>57</v>
      </c>
      <c r="C32" s="104">
        <v>54100</v>
      </c>
      <c r="D32" s="131">
        <v>84992</v>
      </c>
      <c r="E32" s="75">
        <v>87247</v>
      </c>
      <c r="F32" s="75">
        <v>87247</v>
      </c>
      <c r="G32" s="75">
        <v>87247</v>
      </c>
    </row>
    <row r="33" spans="1:7" x14ac:dyDescent="0.3">
      <c r="A33" s="68" t="s">
        <v>59</v>
      </c>
      <c r="B33" s="68" t="s">
        <v>58</v>
      </c>
      <c r="C33" s="104">
        <v>2287322.11</v>
      </c>
      <c r="D33" s="131">
        <v>2341255</v>
      </c>
      <c r="E33" s="75">
        <v>2394000</v>
      </c>
      <c r="F33" s="75">
        <v>2394000</v>
      </c>
      <c r="G33" s="75">
        <v>2394000</v>
      </c>
    </row>
    <row r="34" spans="1:7" s="63" customFormat="1" x14ac:dyDescent="0.3">
      <c r="A34" s="71" t="s">
        <v>66</v>
      </c>
      <c r="B34" s="71" t="s">
        <v>61</v>
      </c>
      <c r="C34" s="105">
        <f>+C35</f>
        <v>145501.20000000001</v>
      </c>
      <c r="D34" s="134">
        <f>+D35</f>
        <v>244700</v>
      </c>
      <c r="E34" s="76">
        <f>+E35</f>
        <v>225035</v>
      </c>
      <c r="F34" s="76">
        <f>+F35</f>
        <v>225035</v>
      </c>
      <c r="G34" s="76">
        <v>225035</v>
      </c>
    </row>
    <row r="35" spans="1:7" x14ac:dyDescent="0.3">
      <c r="A35" s="68" t="s">
        <v>65</v>
      </c>
      <c r="B35" s="68" t="s">
        <v>62</v>
      </c>
      <c r="C35" s="104">
        <v>145501.20000000001</v>
      </c>
      <c r="D35" s="131">
        <v>244700</v>
      </c>
      <c r="E35" s="75">
        <f>193985+31050</f>
        <v>225035</v>
      </c>
      <c r="F35" s="75">
        <f>193985+31050</f>
        <v>225035</v>
      </c>
      <c r="G35" s="75">
        <v>225035</v>
      </c>
    </row>
    <row r="36" spans="1:7" s="63" customFormat="1" x14ac:dyDescent="0.3">
      <c r="A36" s="84">
        <v>9</v>
      </c>
      <c r="B36" s="74" t="s">
        <v>123</v>
      </c>
      <c r="C36" s="107">
        <f>+C37</f>
        <v>2366</v>
      </c>
      <c r="D36" s="134">
        <f t="shared" ref="D36:G36" si="7">+D37</f>
        <v>0</v>
      </c>
      <c r="E36" s="74">
        <f t="shared" si="7"/>
        <v>0</v>
      </c>
      <c r="F36" s="74">
        <f t="shared" si="7"/>
        <v>0</v>
      </c>
      <c r="G36" s="74">
        <f t="shared" si="7"/>
        <v>0</v>
      </c>
    </row>
    <row r="37" spans="1:7" x14ac:dyDescent="0.3">
      <c r="A37" s="82">
        <v>99</v>
      </c>
      <c r="B37" s="106" t="s">
        <v>122</v>
      </c>
      <c r="C37" s="108">
        <v>2366</v>
      </c>
      <c r="D37" s="131"/>
      <c r="E37" s="40">
        <v>0</v>
      </c>
      <c r="F37" s="40">
        <v>0</v>
      </c>
      <c r="G37" s="40">
        <v>0</v>
      </c>
    </row>
  </sheetData>
  <mergeCells count="2">
    <mergeCell ref="B2:G2"/>
    <mergeCell ref="A1:G1"/>
  </mergeCells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1"/>
  <sheetViews>
    <sheetView showGridLines="0" workbookViewId="0">
      <selection activeCell="A3" sqref="A3:G3"/>
    </sheetView>
  </sheetViews>
  <sheetFormatPr defaultRowHeight="14.4" x14ac:dyDescent="0.3"/>
  <cols>
    <col min="1" max="1" width="23.5546875" style="49" customWidth="1"/>
    <col min="2" max="2" width="44.6640625" customWidth="1"/>
    <col min="3" max="7" width="19.44140625" customWidth="1"/>
    <col min="8" max="9" width="25.33203125" customWidth="1"/>
  </cols>
  <sheetData>
    <row r="1" spans="1:9" ht="33.6" customHeight="1" x14ac:dyDescent="0.3">
      <c r="A1" s="176" t="s">
        <v>40</v>
      </c>
      <c r="B1" s="176"/>
      <c r="C1" s="176"/>
      <c r="D1" s="176"/>
      <c r="E1" s="176"/>
      <c r="F1" s="176"/>
      <c r="G1" s="176"/>
      <c r="H1" s="20"/>
      <c r="I1" s="20"/>
    </row>
    <row r="2" spans="1:9" ht="33.6" customHeight="1" x14ac:dyDescent="0.3">
      <c r="A2" s="177"/>
      <c r="B2" s="177"/>
      <c r="C2" s="177"/>
      <c r="D2" s="177"/>
      <c r="E2" s="177"/>
      <c r="F2" s="177"/>
      <c r="G2" s="177"/>
      <c r="H2" s="20"/>
      <c r="I2" s="20"/>
    </row>
    <row r="3" spans="1:9" ht="15.75" customHeight="1" x14ac:dyDescent="0.3">
      <c r="A3" s="163" t="s">
        <v>32</v>
      </c>
      <c r="B3" s="163"/>
      <c r="C3" s="163"/>
      <c r="D3" s="163"/>
      <c r="E3" s="163"/>
      <c r="F3" s="163"/>
      <c r="G3" s="163"/>
      <c r="H3" s="31"/>
      <c r="I3" s="31"/>
    </row>
    <row r="4" spans="1:9" ht="17.399999999999999" x14ac:dyDescent="0.3">
      <c r="A4" s="48"/>
      <c r="B4" s="20"/>
      <c r="C4" s="20"/>
      <c r="D4" s="20"/>
      <c r="E4" s="20"/>
      <c r="F4" s="20"/>
      <c r="G4" s="20"/>
      <c r="H4" s="5"/>
      <c r="I4" s="5"/>
    </row>
    <row r="5" spans="1:9" ht="25.5" customHeight="1" x14ac:dyDescent="0.3">
      <c r="A5" s="50" t="s">
        <v>34</v>
      </c>
      <c r="B5" s="44" t="s">
        <v>36</v>
      </c>
      <c r="C5" s="35" t="s">
        <v>43</v>
      </c>
      <c r="D5" s="35" t="s">
        <v>42</v>
      </c>
      <c r="E5" s="36" t="s">
        <v>41</v>
      </c>
      <c r="F5" s="36" t="s">
        <v>44</v>
      </c>
      <c r="G5" s="36" t="s">
        <v>45</v>
      </c>
    </row>
    <row r="6" spans="1:9" s="39" customFormat="1" ht="10.199999999999999" x14ac:dyDescent="0.2">
      <c r="A6" s="51">
        <v>1</v>
      </c>
      <c r="B6" s="45">
        <v>2</v>
      </c>
      <c r="C6" s="41">
        <v>3</v>
      </c>
      <c r="D6" s="41">
        <v>4</v>
      </c>
      <c r="E6" s="42">
        <v>5</v>
      </c>
      <c r="F6" s="42">
        <v>6</v>
      </c>
      <c r="G6" s="42">
        <v>7</v>
      </c>
    </row>
    <row r="7" spans="1:9" x14ac:dyDescent="0.3">
      <c r="A7" s="52"/>
      <c r="B7" s="10" t="s">
        <v>31</v>
      </c>
      <c r="C7" s="95">
        <f t="shared" ref="C7:E8" si="0">+C8</f>
        <v>3296987.04</v>
      </c>
      <c r="D7" s="136">
        <f t="shared" si="0"/>
        <v>3474906</v>
      </c>
      <c r="E7" s="66">
        <f t="shared" si="0"/>
        <v>3663573</v>
      </c>
      <c r="F7" s="66">
        <f t="shared" ref="F7:G7" si="1">+F8</f>
        <v>3663573</v>
      </c>
      <c r="G7" s="66">
        <f t="shared" si="1"/>
        <v>3663573</v>
      </c>
    </row>
    <row r="8" spans="1:9" x14ac:dyDescent="0.3">
      <c r="A8" s="52" t="s">
        <v>74</v>
      </c>
      <c r="B8" s="10" t="s">
        <v>127</v>
      </c>
      <c r="C8" s="95">
        <f t="shared" si="0"/>
        <v>3296987.04</v>
      </c>
      <c r="D8" s="136">
        <f t="shared" si="0"/>
        <v>3474906</v>
      </c>
      <c r="E8" s="66">
        <f t="shared" si="0"/>
        <v>3663573</v>
      </c>
      <c r="F8" s="66">
        <f t="shared" ref="F8:G8" si="2">+F9</f>
        <v>3663573</v>
      </c>
      <c r="G8" s="66">
        <f t="shared" si="2"/>
        <v>3663573</v>
      </c>
    </row>
    <row r="9" spans="1:9" x14ac:dyDescent="0.3">
      <c r="A9" s="77">
        <v>91</v>
      </c>
      <c r="B9" s="77" t="s">
        <v>75</v>
      </c>
      <c r="C9" s="96">
        <f>+C10+C11</f>
        <v>3296987.04</v>
      </c>
      <c r="D9" s="137">
        <f>+D10+D11</f>
        <v>3474906</v>
      </c>
      <c r="E9" s="9">
        <f>+E10+E11</f>
        <v>3663573</v>
      </c>
      <c r="F9" s="9">
        <f t="shared" ref="F9:G9" si="3">+F10+F11</f>
        <v>3663573</v>
      </c>
      <c r="G9" s="9">
        <f t="shared" si="3"/>
        <v>3663573</v>
      </c>
    </row>
    <row r="10" spans="1:9" x14ac:dyDescent="0.3">
      <c r="A10" s="79">
        <v>911</v>
      </c>
      <c r="B10" s="78" t="s">
        <v>76</v>
      </c>
      <c r="C10" s="96">
        <v>119685.57</v>
      </c>
      <c r="D10" s="137">
        <v>172075</v>
      </c>
      <c r="E10" s="9">
        <v>161752</v>
      </c>
      <c r="F10" s="9">
        <v>161752</v>
      </c>
      <c r="G10" s="9">
        <v>161752</v>
      </c>
    </row>
    <row r="11" spans="1:9" x14ac:dyDescent="0.3">
      <c r="A11" s="79">
        <v>912</v>
      </c>
      <c r="B11" s="78" t="s">
        <v>77</v>
      </c>
      <c r="C11" s="96">
        <v>3177301.47</v>
      </c>
      <c r="D11" s="137">
        <v>3302831</v>
      </c>
      <c r="E11" s="9">
        <v>3501821</v>
      </c>
      <c r="F11" s="9">
        <v>3501821</v>
      </c>
      <c r="G11" s="9">
        <v>3501821</v>
      </c>
    </row>
  </sheetData>
  <mergeCells count="2">
    <mergeCell ref="A1:G1"/>
    <mergeCell ref="A3:G3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1"/>
  <sheetViews>
    <sheetView showGridLines="0" zoomScaleNormal="100" workbookViewId="0">
      <selection activeCell="H11" sqref="H11"/>
    </sheetView>
  </sheetViews>
  <sheetFormatPr defaultRowHeight="14.4" x14ac:dyDescent="0.3"/>
  <cols>
    <col min="1" max="1" width="14.77734375" customWidth="1"/>
    <col min="2" max="2" width="36.6640625" customWidth="1"/>
    <col min="3" max="7" width="19.44140625" customWidth="1"/>
    <col min="8" max="8" width="24.33203125" customWidth="1"/>
  </cols>
  <sheetData>
    <row r="1" spans="1:8" ht="32.4" customHeight="1" x14ac:dyDescent="0.3">
      <c r="A1" s="176" t="s">
        <v>40</v>
      </c>
      <c r="B1" s="176"/>
      <c r="C1" s="176"/>
      <c r="D1" s="176"/>
      <c r="E1" s="176"/>
      <c r="F1" s="176"/>
      <c r="G1" s="176"/>
      <c r="H1" s="5"/>
    </row>
    <row r="2" spans="1:8" ht="18" customHeight="1" x14ac:dyDescent="0.3">
      <c r="A2" s="163" t="s">
        <v>10</v>
      </c>
      <c r="B2" s="163"/>
      <c r="C2" s="163"/>
      <c r="D2" s="163"/>
      <c r="E2" s="163"/>
      <c r="F2" s="163"/>
      <c r="G2" s="163"/>
      <c r="H2" s="29"/>
    </row>
    <row r="3" spans="1:8" ht="17.399999999999999" x14ac:dyDescent="0.3">
      <c r="A3" s="4"/>
      <c r="B3" s="4"/>
      <c r="C3" s="20"/>
      <c r="D3" s="20"/>
      <c r="E3" s="4"/>
      <c r="F3" s="4"/>
      <c r="G3" s="4"/>
      <c r="H3" s="5"/>
    </row>
    <row r="4" spans="1:8" ht="26.4" x14ac:dyDescent="0.3">
      <c r="A4" s="44" t="s">
        <v>39</v>
      </c>
      <c r="B4" s="44" t="s">
        <v>36</v>
      </c>
      <c r="C4" s="35" t="s">
        <v>43</v>
      </c>
      <c r="D4" s="35" t="s">
        <v>42</v>
      </c>
      <c r="E4" s="36" t="s">
        <v>41</v>
      </c>
      <c r="F4" s="36" t="s">
        <v>44</v>
      </c>
      <c r="G4" s="36" t="s">
        <v>45</v>
      </c>
    </row>
    <row r="5" spans="1:8" s="39" customFormat="1" ht="10.199999999999999" x14ac:dyDescent="0.2">
      <c r="A5" s="51">
        <v>1</v>
      </c>
      <c r="B5" s="45">
        <v>2</v>
      </c>
      <c r="C5" s="41">
        <v>3</v>
      </c>
      <c r="D5" s="41">
        <v>4</v>
      </c>
      <c r="E5" s="42">
        <v>5</v>
      </c>
      <c r="F5" s="42">
        <v>6</v>
      </c>
      <c r="G5" s="42">
        <v>7</v>
      </c>
    </row>
    <row r="6" spans="1:8" ht="39.6" x14ac:dyDescent="0.3">
      <c r="A6" s="54" t="s">
        <v>118</v>
      </c>
      <c r="B6" s="53" t="s">
        <v>120</v>
      </c>
      <c r="C6" s="112">
        <f>+C7</f>
        <v>3296987.0399999996</v>
      </c>
      <c r="D6" s="125">
        <f t="shared" ref="D6:G6" si="0">+D7</f>
        <v>3474906</v>
      </c>
      <c r="E6" s="125">
        <f t="shared" si="0"/>
        <v>3663573</v>
      </c>
      <c r="F6" s="125">
        <f t="shared" si="0"/>
        <v>3721473</v>
      </c>
      <c r="G6" s="125">
        <f t="shared" si="0"/>
        <v>3663573</v>
      </c>
    </row>
    <row r="7" spans="1:8" ht="26.4" x14ac:dyDescent="0.3">
      <c r="A7" s="54" t="s">
        <v>119</v>
      </c>
      <c r="B7" s="53" t="s">
        <v>121</v>
      </c>
      <c r="C7" s="112">
        <f>+C8+C17+C68+C72</f>
        <v>3296987.0399999996</v>
      </c>
      <c r="D7" s="125">
        <f>+D8+D17+D68+D72</f>
        <v>3474906</v>
      </c>
      <c r="E7" s="125">
        <f>+E8+E17+E68+E72</f>
        <v>3663573</v>
      </c>
      <c r="F7" s="125">
        <f t="shared" ref="F7:G7" si="1">+F8+F17+F68+F72</f>
        <v>3721473</v>
      </c>
      <c r="G7" s="125">
        <f t="shared" si="1"/>
        <v>3663573</v>
      </c>
    </row>
    <row r="8" spans="1:8" s="91" customFormat="1" x14ac:dyDescent="0.3">
      <c r="A8" s="89" t="s">
        <v>78</v>
      </c>
      <c r="B8" s="90" t="s">
        <v>79</v>
      </c>
      <c r="C8" s="111">
        <f>+C9+C13</f>
        <v>2400322.11</v>
      </c>
      <c r="D8" s="111">
        <f>+D9+D13</f>
        <v>2458255</v>
      </c>
      <c r="E8" s="126">
        <f t="shared" ref="E8:G8" si="2">+E9+E13</f>
        <v>2510000</v>
      </c>
      <c r="F8" s="126">
        <f t="shared" si="2"/>
        <v>2510000</v>
      </c>
      <c r="G8" s="126">
        <f t="shared" si="2"/>
        <v>2510000</v>
      </c>
    </row>
    <row r="9" spans="1:8" s="63" customFormat="1" x14ac:dyDescent="0.3">
      <c r="A9" s="81" t="s">
        <v>80</v>
      </c>
      <c r="B9" s="81" t="s">
        <v>81</v>
      </c>
      <c r="C9" s="120">
        <f>+C10</f>
        <v>113000</v>
      </c>
      <c r="D9" s="127">
        <f>+D10</f>
        <v>117000</v>
      </c>
      <c r="E9" s="23">
        <f>+E10</f>
        <v>116000</v>
      </c>
      <c r="F9" s="23">
        <f t="shared" ref="F9:G9" si="3">+F10</f>
        <v>116000</v>
      </c>
      <c r="G9" s="23">
        <f t="shared" si="3"/>
        <v>116000</v>
      </c>
    </row>
    <row r="10" spans="1:8" s="62" customFormat="1" x14ac:dyDescent="0.3">
      <c r="A10" s="87" t="s">
        <v>115</v>
      </c>
      <c r="B10" s="73" t="s">
        <v>55</v>
      </c>
      <c r="C10" s="121">
        <f>+C11+C12</f>
        <v>113000</v>
      </c>
      <c r="D10" s="128">
        <f>+D11+D12</f>
        <v>117000</v>
      </c>
      <c r="E10" s="9">
        <f>+E11</f>
        <v>116000</v>
      </c>
      <c r="F10" s="9">
        <f t="shared" ref="F10:G10" si="4">+F11</f>
        <v>116000</v>
      </c>
      <c r="G10" s="9">
        <f t="shared" si="4"/>
        <v>116000</v>
      </c>
    </row>
    <row r="11" spans="1:8" x14ac:dyDescent="0.3">
      <c r="A11" s="83">
        <v>32</v>
      </c>
      <c r="B11" s="40" t="s">
        <v>12</v>
      </c>
      <c r="C11" s="122">
        <v>112220</v>
      </c>
      <c r="D11" s="128">
        <v>116800</v>
      </c>
      <c r="E11" s="9">
        <v>116000</v>
      </c>
      <c r="F11" s="9">
        <v>116000</v>
      </c>
      <c r="G11" s="154">
        <v>116000</v>
      </c>
      <c r="H11" s="155"/>
    </row>
    <row r="12" spans="1:8" x14ac:dyDescent="0.3">
      <c r="A12" s="83">
        <v>34</v>
      </c>
      <c r="B12" s="80" t="s">
        <v>49</v>
      </c>
      <c r="C12" s="123">
        <v>780</v>
      </c>
      <c r="D12" s="128">
        <v>200</v>
      </c>
      <c r="E12" s="9">
        <v>0</v>
      </c>
      <c r="F12" s="9">
        <v>0</v>
      </c>
      <c r="G12" s="9">
        <v>0</v>
      </c>
    </row>
    <row r="13" spans="1:8" s="63" customFormat="1" x14ac:dyDescent="0.3">
      <c r="A13" s="81" t="s">
        <v>106</v>
      </c>
      <c r="B13" s="81" t="s">
        <v>107</v>
      </c>
      <c r="C13" s="116">
        <f>+C14</f>
        <v>2287322.11</v>
      </c>
      <c r="D13" s="116">
        <f>+D14</f>
        <v>2341255</v>
      </c>
      <c r="E13" s="129">
        <f t="shared" ref="E13:G13" si="5">+E14</f>
        <v>2394000</v>
      </c>
      <c r="F13" s="129">
        <f t="shared" si="5"/>
        <v>2394000</v>
      </c>
      <c r="G13" s="129">
        <f t="shared" si="5"/>
        <v>2394000</v>
      </c>
    </row>
    <row r="14" spans="1:8" s="62" customFormat="1" x14ac:dyDescent="0.3">
      <c r="A14" s="88" t="s">
        <v>108</v>
      </c>
      <c r="B14" s="88" t="s">
        <v>109</v>
      </c>
      <c r="C14" s="114">
        <f>+C15+C16</f>
        <v>2287322.11</v>
      </c>
      <c r="D14" s="130">
        <f>+D15+D16</f>
        <v>2341255</v>
      </c>
      <c r="E14" s="130">
        <f>+E15+E16</f>
        <v>2394000</v>
      </c>
      <c r="F14" s="130">
        <f t="shared" ref="F14:G14" si="6">+F15+F16</f>
        <v>2394000</v>
      </c>
      <c r="G14" s="130">
        <f t="shared" si="6"/>
        <v>2394000</v>
      </c>
    </row>
    <row r="15" spans="1:8" x14ac:dyDescent="0.3">
      <c r="A15" s="83">
        <v>31</v>
      </c>
      <c r="B15" s="40" t="s">
        <v>8</v>
      </c>
      <c r="C15" s="115">
        <v>2243337.46</v>
      </c>
      <c r="D15" s="131">
        <v>2296855</v>
      </c>
      <c r="E15" s="131">
        <v>2351000</v>
      </c>
      <c r="F15" s="131">
        <v>2351000</v>
      </c>
      <c r="G15" s="131">
        <v>2351000</v>
      </c>
    </row>
    <row r="16" spans="1:8" x14ac:dyDescent="0.3">
      <c r="A16" s="83">
        <v>32</v>
      </c>
      <c r="B16" s="80" t="s">
        <v>12</v>
      </c>
      <c r="C16" s="115">
        <v>43984.65</v>
      </c>
      <c r="D16" s="131">
        <v>44400</v>
      </c>
      <c r="E16" s="131">
        <v>43000</v>
      </c>
      <c r="F16" s="131">
        <v>43000</v>
      </c>
      <c r="G16" s="131">
        <v>43000</v>
      </c>
    </row>
    <row r="17" spans="1:7" s="91" customFormat="1" x14ac:dyDescent="0.3">
      <c r="A17" s="92" t="s">
        <v>82</v>
      </c>
      <c r="B17" s="92" t="s">
        <v>83</v>
      </c>
      <c r="C17" s="119">
        <f>+C18+C34+C41+C44+C50+C58+C61+C55</f>
        <v>738979.36</v>
      </c>
      <c r="D17" s="119">
        <f>+D18+D34+D41+D44+D50+D58+D61+D55</f>
        <v>815276</v>
      </c>
      <c r="E17" s="132">
        <f t="shared" ref="E17:G17" si="7">+E18+E34+E41+E44+E50+E58+E61+E55</f>
        <v>960821</v>
      </c>
      <c r="F17" s="132">
        <f t="shared" si="7"/>
        <v>1018721</v>
      </c>
      <c r="G17" s="132">
        <f t="shared" si="7"/>
        <v>960821</v>
      </c>
    </row>
    <row r="18" spans="1:7" x14ac:dyDescent="0.3">
      <c r="A18" s="81" t="s">
        <v>84</v>
      </c>
      <c r="B18" s="81" t="s">
        <v>85</v>
      </c>
      <c r="C18" s="113">
        <f>+C19+C22+C25+C31</f>
        <v>125259.86</v>
      </c>
      <c r="D18" s="133">
        <f>+D19+D22+D25+D31</f>
        <v>82400</v>
      </c>
      <c r="E18" s="133">
        <f>+E19+E22+E25+E31</f>
        <v>128485</v>
      </c>
      <c r="F18" s="133">
        <f t="shared" ref="F18:G18" si="8">+F19+F22+F25+F31</f>
        <v>128485</v>
      </c>
      <c r="G18" s="133">
        <f t="shared" si="8"/>
        <v>128485</v>
      </c>
    </row>
    <row r="19" spans="1:7" s="62" customFormat="1" x14ac:dyDescent="0.3">
      <c r="A19" s="87" t="s">
        <v>116</v>
      </c>
      <c r="B19" s="73" t="s">
        <v>37</v>
      </c>
      <c r="C19" s="114">
        <f>+C20+C21</f>
        <v>84009</v>
      </c>
      <c r="D19" s="114">
        <f>+D20+D21</f>
        <v>38500</v>
      </c>
      <c r="E19" s="130">
        <f>+E20+E21</f>
        <v>81950</v>
      </c>
      <c r="F19" s="130">
        <f t="shared" ref="F19:G19" si="9">+F20+F21</f>
        <v>81950</v>
      </c>
      <c r="G19" s="130">
        <f t="shared" si="9"/>
        <v>81950</v>
      </c>
    </row>
    <row r="20" spans="1:7" x14ac:dyDescent="0.3">
      <c r="A20" s="83">
        <v>32</v>
      </c>
      <c r="B20" s="40" t="s">
        <v>12</v>
      </c>
      <c r="C20" s="115">
        <v>59482</v>
      </c>
      <c r="D20" s="131">
        <v>37500</v>
      </c>
      <c r="E20" s="131">
        <v>52350</v>
      </c>
      <c r="F20" s="131">
        <v>52350</v>
      </c>
      <c r="G20" s="131">
        <v>52350</v>
      </c>
    </row>
    <row r="21" spans="1:7" x14ac:dyDescent="0.3">
      <c r="A21" s="83">
        <v>37</v>
      </c>
      <c r="B21" s="11" t="s">
        <v>50</v>
      </c>
      <c r="C21" s="115">
        <v>24527</v>
      </c>
      <c r="D21" s="131">
        <v>1000</v>
      </c>
      <c r="E21" s="131">
        <v>29600</v>
      </c>
      <c r="F21" s="131">
        <v>29600</v>
      </c>
      <c r="G21" s="131">
        <v>29600</v>
      </c>
    </row>
    <row r="22" spans="1:7" s="62" customFormat="1" x14ac:dyDescent="0.3">
      <c r="A22" s="88" t="s">
        <v>110</v>
      </c>
      <c r="B22" s="88" t="s">
        <v>111</v>
      </c>
      <c r="C22" s="114">
        <f>+C23+C24</f>
        <v>8956.33</v>
      </c>
      <c r="D22" s="114">
        <f>+D23+D24</f>
        <v>15000</v>
      </c>
      <c r="E22" s="130">
        <f>+E23+E24</f>
        <v>16000</v>
      </c>
      <c r="F22" s="130">
        <f t="shared" ref="F22:G22" si="10">+F23+F24</f>
        <v>16000</v>
      </c>
      <c r="G22" s="130">
        <f t="shared" si="10"/>
        <v>16000</v>
      </c>
    </row>
    <row r="23" spans="1:7" x14ac:dyDescent="0.3">
      <c r="A23" s="83">
        <v>32</v>
      </c>
      <c r="B23" s="80" t="s">
        <v>12</v>
      </c>
      <c r="C23" s="115">
        <v>4952.4399999999996</v>
      </c>
      <c r="D23" s="131">
        <v>10000</v>
      </c>
      <c r="E23" s="131">
        <v>13500</v>
      </c>
      <c r="F23" s="131">
        <v>13500</v>
      </c>
      <c r="G23" s="131">
        <v>13500</v>
      </c>
    </row>
    <row r="24" spans="1:7" x14ac:dyDescent="0.3">
      <c r="A24" s="83">
        <v>42</v>
      </c>
      <c r="B24" s="40" t="s">
        <v>51</v>
      </c>
      <c r="C24" s="115">
        <v>4003.89</v>
      </c>
      <c r="D24" s="131">
        <v>5000</v>
      </c>
      <c r="E24" s="131">
        <v>2500</v>
      </c>
      <c r="F24" s="131">
        <v>2500</v>
      </c>
      <c r="G24" s="131">
        <v>2500</v>
      </c>
    </row>
    <row r="25" spans="1:7" s="62" customFormat="1" x14ac:dyDescent="0.3">
      <c r="A25" s="88" t="s">
        <v>112</v>
      </c>
      <c r="B25" s="88" t="s">
        <v>62</v>
      </c>
      <c r="C25" s="114">
        <f>+C26+C27+C28+C29+C30</f>
        <v>30246.530000000002</v>
      </c>
      <c r="D25" s="114">
        <f>+D26+D27+D28+D29+D30</f>
        <v>28900</v>
      </c>
      <c r="E25" s="130">
        <f>+E26+E27+E28+E29+E30</f>
        <v>30535</v>
      </c>
      <c r="F25" s="130">
        <f t="shared" ref="F25:G25" si="11">+F26+F27+F28+F29+F30</f>
        <v>30535</v>
      </c>
      <c r="G25" s="130">
        <f t="shared" si="11"/>
        <v>30535</v>
      </c>
    </row>
    <row r="26" spans="1:7" x14ac:dyDescent="0.3">
      <c r="A26" s="83">
        <v>31</v>
      </c>
      <c r="B26" s="40" t="s">
        <v>8</v>
      </c>
      <c r="C26" s="115">
        <v>860.05</v>
      </c>
      <c r="D26" s="131">
        <v>0</v>
      </c>
      <c r="E26" s="131">
        <v>2500</v>
      </c>
      <c r="F26" s="131">
        <v>2500</v>
      </c>
      <c r="G26" s="131">
        <v>2500</v>
      </c>
    </row>
    <row r="27" spans="1:7" x14ac:dyDescent="0.3">
      <c r="A27" s="83">
        <v>32</v>
      </c>
      <c r="B27" s="80" t="s">
        <v>12</v>
      </c>
      <c r="C27" s="115">
        <v>9951.0400000000009</v>
      </c>
      <c r="D27" s="131">
        <v>12700</v>
      </c>
      <c r="E27" s="131">
        <v>11535</v>
      </c>
      <c r="F27" s="131">
        <v>11535</v>
      </c>
      <c r="G27" s="131">
        <v>11535</v>
      </c>
    </row>
    <row r="28" spans="1:7" x14ac:dyDescent="0.3">
      <c r="A28" s="83">
        <v>37</v>
      </c>
      <c r="B28" s="11" t="s">
        <v>50</v>
      </c>
      <c r="C28" s="115">
        <v>13923.53</v>
      </c>
      <c r="D28" s="131">
        <v>15000</v>
      </c>
      <c r="E28" s="131">
        <v>15000</v>
      </c>
      <c r="F28" s="131">
        <v>15000</v>
      </c>
      <c r="G28" s="131">
        <v>15000</v>
      </c>
    </row>
    <row r="29" spans="1:7" x14ac:dyDescent="0.3">
      <c r="A29" s="83">
        <v>38</v>
      </c>
      <c r="B29" s="11" t="s">
        <v>52</v>
      </c>
      <c r="C29" s="115">
        <v>967.5</v>
      </c>
      <c r="D29" s="131">
        <v>1200</v>
      </c>
      <c r="E29" s="131">
        <v>1000</v>
      </c>
      <c r="F29" s="131">
        <v>1000</v>
      </c>
      <c r="G29" s="131">
        <v>1000</v>
      </c>
    </row>
    <row r="30" spans="1:7" x14ac:dyDescent="0.3">
      <c r="A30" s="83">
        <v>42</v>
      </c>
      <c r="B30" s="40" t="s">
        <v>51</v>
      </c>
      <c r="C30" s="115">
        <v>4544.41</v>
      </c>
      <c r="D30" s="131">
        <v>0</v>
      </c>
      <c r="E30" s="131">
        <v>500</v>
      </c>
      <c r="F30" s="131">
        <v>500</v>
      </c>
      <c r="G30" s="131">
        <v>500</v>
      </c>
    </row>
    <row r="31" spans="1:7" x14ac:dyDescent="0.3">
      <c r="A31" s="88" t="s">
        <v>124</v>
      </c>
      <c r="B31" s="110" t="s">
        <v>122</v>
      </c>
      <c r="C31" s="115">
        <f>+C32+C33</f>
        <v>2048</v>
      </c>
      <c r="D31" s="115">
        <f>+D32+D33</f>
        <v>0</v>
      </c>
      <c r="E31" s="131">
        <f>+E32+E33</f>
        <v>0</v>
      </c>
      <c r="F31" s="131">
        <f t="shared" ref="F31:G31" si="12">+F32+F33</f>
        <v>0</v>
      </c>
      <c r="G31" s="131">
        <f t="shared" si="12"/>
        <v>0</v>
      </c>
    </row>
    <row r="32" spans="1:7" x14ac:dyDescent="0.3">
      <c r="A32" s="109">
        <v>32</v>
      </c>
      <c r="B32" s="80" t="s">
        <v>12</v>
      </c>
      <c r="C32" s="115">
        <v>1338</v>
      </c>
      <c r="D32" s="131">
        <v>0</v>
      </c>
      <c r="E32" s="131">
        <v>0</v>
      </c>
      <c r="F32" s="131">
        <v>0</v>
      </c>
      <c r="G32" s="131">
        <v>0</v>
      </c>
    </row>
    <row r="33" spans="1:7" x14ac:dyDescent="0.3">
      <c r="A33" s="109">
        <v>37</v>
      </c>
      <c r="B33" s="11" t="s">
        <v>50</v>
      </c>
      <c r="C33" s="115">
        <v>710</v>
      </c>
      <c r="D33" s="131">
        <v>0</v>
      </c>
      <c r="E33" s="131">
        <v>0</v>
      </c>
      <c r="F33" s="131">
        <v>0</v>
      </c>
      <c r="G33" s="131">
        <v>0</v>
      </c>
    </row>
    <row r="34" spans="1:7" s="63" customFormat="1" x14ac:dyDescent="0.3">
      <c r="A34" s="81" t="s">
        <v>86</v>
      </c>
      <c r="B34" s="81" t="s">
        <v>87</v>
      </c>
      <c r="C34" s="116">
        <f>+C35+C38</f>
        <v>181958.36</v>
      </c>
      <c r="D34" s="129">
        <f t="shared" ref="D34:G34" si="13">+D35+D38</f>
        <v>214860</v>
      </c>
      <c r="E34" s="129">
        <f>+E35+E38</f>
        <v>213944</v>
      </c>
      <c r="F34" s="129">
        <f t="shared" si="13"/>
        <v>271844</v>
      </c>
      <c r="G34" s="129">
        <f t="shared" si="13"/>
        <v>213944</v>
      </c>
    </row>
    <row r="35" spans="1:7" s="62" customFormat="1" x14ac:dyDescent="0.3">
      <c r="A35" s="87" t="s">
        <v>116</v>
      </c>
      <c r="B35" s="73" t="s">
        <v>37</v>
      </c>
      <c r="C35" s="114">
        <f>+C36+C37</f>
        <v>142172.32999999999</v>
      </c>
      <c r="D35" s="114">
        <f>+D36+D37</f>
        <v>154860</v>
      </c>
      <c r="E35" s="130">
        <f>+E36+E37</f>
        <v>153944</v>
      </c>
      <c r="F35" s="130">
        <f t="shared" ref="F35:G35" si="14">+F36+F37</f>
        <v>153944</v>
      </c>
      <c r="G35" s="130">
        <f t="shared" si="14"/>
        <v>153944</v>
      </c>
    </row>
    <row r="36" spans="1:7" x14ac:dyDescent="0.3">
      <c r="A36" s="83">
        <v>31</v>
      </c>
      <c r="B36" s="40" t="s">
        <v>8</v>
      </c>
      <c r="C36" s="115">
        <v>138309.65</v>
      </c>
      <c r="D36" s="131">
        <v>150860</v>
      </c>
      <c r="E36" s="131">
        <v>150844</v>
      </c>
      <c r="F36" s="131">
        <v>150844</v>
      </c>
      <c r="G36" s="131">
        <v>150844</v>
      </c>
    </row>
    <row r="37" spans="1:7" x14ac:dyDescent="0.3">
      <c r="A37" s="83">
        <v>32</v>
      </c>
      <c r="B37" s="80" t="s">
        <v>12</v>
      </c>
      <c r="C37" s="115">
        <v>3862.68</v>
      </c>
      <c r="D37" s="131">
        <v>4000</v>
      </c>
      <c r="E37" s="131">
        <v>3100</v>
      </c>
      <c r="F37" s="131">
        <v>3100</v>
      </c>
      <c r="G37" s="131">
        <v>3100</v>
      </c>
    </row>
    <row r="38" spans="1:7" x14ac:dyDescent="0.3">
      <c r="A38" s="82" t="s">
        <v>125</v>
      </c>
      <c r="B38" s="80" t="s">
        <v>62</v>
      </c>
      <c r="C38" s="115">
        <f>+C39</f>
        <v>39786.03</v>
      </c>
      <c r="D38" s="115">
        <f>+D39+D40</f>
        <v>60000</v>
      </c>
      <c r="E38" s="131">
        <f>+E39+E40</f>
        <v>60000</v>
      </c>
      <c r="F38" s="131">
        <f t="shared" ref="F38:G38" si="15">+F39+F40</f>
        <v>117900</v>
      </c>
      <c r="G38" s="131">
        <f t="shared" si="15"/>
        <v>60000</v>
      </c>
    </row>
    <row r="39" spans="1:7" x14ac:dyDescent="0.3">
      <c r="A39" s="83">
        <v>32</v>
      </c>
      <c r="B39" s="80" t="s">
        <v>12</v>
      </c>
      <c r="C39" s="115">
        <v>39786.03</v>
      </c>
      <c r="D39" s="131">
        <v>59300</v>
      </c>
      <c r="E39" s="131">
        <v>58950</v>
      </c>
      <c r="F39" s="131">
        <v>58950</v>
      </c>
      <c r="G39" s="131">
        <v>58950</v>
      </c>
    </row>
    <row r="40" spans="1:7" x14ac:dyDescent="0.3">
      <c r="A40" s="83">
        <v>42</v>
      </c>
      <c r="B40" s="40" t="s">
        <v>51</v>
      </c>
      <c r="C40" s="115">
        <v>0</v>
      </c>
      <c r="D40" s="131">
        <v>700</v>
      </c>
      <c r="E40" s="131">
        <v>1050</v>
      </c>
      <c r="F40" s="131">
        <v>58950</v>
      </c>
      <c r="G40" s="131">
        <v>1050</v>
      </c>
    </row>
    <row r="41" spans="1:7" s="63" customFormat="1" x14ac:dyDescent="0.3">
      <c r="A41" s="81" t="s">
        <v>88</v>
      </c>
      <c r="B41" s="81" t="s">
        <v>89</v>
      </c>
      <c r="C41" s="116">
        <f>+C42</f>
        <v>75654.100000000006</v>
      </c>
      <c r="D41" s="116">
        <f>+D42</f>
        <v>33450</v>
      </c>
      <c r="E41" s="129">
        <f t="shared" ref="E41:G41" si="16">+E42</f>
        <v>143500</v>
      </c>
      <c r="F41" s="129">
        <f t="shared" si="16"/>
        <v>143500</v>
      </c>
      <c r="G41" s="129">
        <f t="shared" si="16"/>
        <v>143500</v>
      </c>
    </row>
    <row r="42" spans="1:7" s="62" customFormat="1" x14ac:dyDescent="0.3">
      <c r="A42" s="87" t="s">
        <v>116</v>
      </c>
      <c r="B42" s="73" t="s">
        <v>37</v>
      </c>
      <c r="C42" s="114">
        <f>+C43</f>
        <v>75654.100000000006</v>
      </c>
      <c r="D42" s="114">
        <f>+D43</f>
        <v>33450</v>
      </c>
      <c r="E42" s="130">
        <f>+E43</f>
        <v>143500</v>
      </c>
      <c r="F42" s="130">
        <f t="shared" ref="F42:G42" si="17">+F43</f>
        <v>143500</v>
      </c>
      <c r="G42" s="130">
        <f t="shared" si="17"/>
        <v>143500</v>
      </c>
    </row>
    <row r="43" spans="1:7" x14ac:dyDescent="0.3">
      <c r="A43" s="83">
        <v>32</v>
      </c>
      <c r="B43" s="80" t="s">
        <v>12</v>
      </c>
      <c r="C43" s="115">
        <v>75654.100000000006</v>
      </c>
      <c r="D43" s="131">
        <v>33450</v>
      </c>
      <c r="E43" s="131">
        <v>143500</v>
      </c>
      <c r="F43" s="131">
        <v>143500</v>
      </c>
      <c r="G43" s="131">
        <v>143500</v>
      </c>
    </row>
    <row r="44" spans="1:7" s="63" customFormat="1" x14ac:dyDescent="0.3">
      <c r="A44" s="81" t="s">
        <v>90</v>
      </c>
      <c r="B44" s="81" t="s">
        <v>91</v>
      </c>
      <c r="C44" s="116">
        <f>+C45+C48</f>
        <v>202188.93000000002</v>
      </c>
      <c r="D44" s="129">
        <f t="shared" ref="D44:G44" si="18">+D45+D48</f>
        <v>304511</v>
      </c>
      <c r="E44" s="129">
        <f t="shared" si="18"/>
        <v>291100</v>
      </c>
      <c r="F44" s="129">
        <f t="shared" si="18"/>
        <v>291100</v>
      </c>
      <c r="G44" s="129">
        <f t="shared" si="18"/>
        <v>291100</v>
      </c>
    </row>
    <row r="45" spans="1:7" s="62" customFormat="1" x14ac:dyDescent="0.3">
      <c r="A45" s="87" t="s">
        <v>116</v>
      </c>
      <c r="B45" s="73" t="s">
        <v>37</v>
      </c>
      <c r="C45" s="114">
        <f>+C46+C47</f>
        <v>151388.93000000002</v>
      </c>
      <c r="D45" s="114">
        <f>+D46+D47</f>
        <v>222419</v>
      </c>
      <c r="E45" s="130">
        <f>+E46+E47</f>
        <v>207453</v>
      </c>
      <c r="F45" s="130">
        <f t="shared" ref="F45:G45" si="19">+F46+F47</f>
        <v>207453</v>
      </c>
      <c r="G45" s="130">
        <f t="shared" si="19"/>
        <v>207453</v>
      </c>
    </row>
    <row r="46" spans="1:7" x14ac:dyDescent="0.3">
      <c r="A46" s="83">
        <v>31</v>
      </c>
      <c r="B46" s="40" t="s">
        <v>8</v>
      </c>
      <c r="C46" s="115">
        <v>147721.42000000001</v>
      </c>
      <c r="D46" s="131">
        <v>216999</v>
      </c>
      <c r="E46" s="131">
        <v>201703</v>
      </c>
      <c r="F46" s="131">
        <v>201703</v>
      </c>
      <c r="G46" s="131">
        <v>201703</v>
      </c>
    </row>
    <row r="47" spans="1:7" x14ac:dyDescent="0.3">
      <c r="A47" s="83">
        <v>32</v>
      </c>
      <c r="B47" s="80" t="s">
        <v>12</v>
      </c>
      <c r="C47" s="115">
        <v>3667.51</v>
      </c>
      <c r="D47" s="131">
        <v>5420</v>
      </c>
      <c r="E47" s="131">
        <v>5750</v>
      </c>
      <c r="F47" s="131">
        <v>5750</v>
      </c>
      <c r="G47" s="131">
        <v>5750</v>
      </c>
    </row>
    <row r="48" spans="1:7" s="62" customFormat="1" x14ac:dyDescent="0.3">
      <c r="A48" s="87" t="s">
        <v>117</v>
      </c>
      <c r="B48" s="73" t="s">
        <v>57</v>
      </c>
      <c r="C48" s="114">
        <f>+C49</f>
        <v>50800</v>
      </c>
      <c r="D48" s="114">
        <f>+D49</f>
        <v>82092</v>
      </c>
      <c r="E48" s="130">
        <f>+E49</f>
        <v>83647</v>
      </c>
      <c r="F48" s="130">
        <f t="shared" ref="F48:G48" si="20">+F49</f>
        <v>83647</v>
      </c>
      <c r="G48" s="130">
        <f t="shared" si="20"/>
        <v>83647</v>
      </c>
    </row>
    <row r="49" spans="1:7" x14ac:dyDescent="0.3">
      <c r="A49" s="83">
        <v>31</v>
      </c>
      <c r="B49" s="40" t="s">
        <v>8</v>
      </c>
      <c r="C49" s="115">
        <v>50800</v>
      </c>
      <c r="D49" s="131">
        <v>82092</v>
      </c>
      <c r="E49" s="131">
        <v>83647</v>
      </c>
      <c r="F49" s="131">
        <v>83647</v>
      </c>
      <c r="G49" s="131">
        <v>83647</v>
      </c>
    </row>
    <row r="50" spans="1:7" s="63" customFormat="1" x14ac:dyDescent="0.3">
      <c r="A50" s="81" t="s">
        <v>92</v>
      </c>
      <c r="B50" s="81" t="s">
        <v>93</v>
      </c>
      <c r="C50" s="116">
        <f>+C51+C54</f>
        <v>6293.04</v>
      </c>
      <c r="D50" s="129">
        <f t="shared" ref="D50:G50" si="21">+D51+D54</f>
        <v>8724</v>
      </c>
      <c r="E50" s="129">
        <f t="shared" si="21"/>
        <v>5000</v>
      </c>
      <c r="F50" s="129">
        <f t="shared" si="21"/>
        <v>5000</v>
      </c>
      <c r="G50" s="129">
        <f t="shared" si="21"/>
        <v>5000</v>
      </c>
    </row>
    <row r="51" spans="1:7" s="62" customFormat="1" x14ac:dyDescent="0.3">
      <c r="A51" s="87" t="s">
        <v>116</v>
      </c>
      <c r="B51" s="88" t="s">
        <v>37</v>
      </c>
      <c r="C51" s="114">
        <f>+C52</f>
        <v>1530.33</v>
      </c>
      <c r="D51" s="114">
        <f>+D52</f>
        <v>2424</v>
      </c>
      <c r="E51" s="130">
        <f>+E52</f>
        <v>5000</v>
      </c>
      <c r="F51" s="130">
        <f t="shared" ref="F51:G51" si="22">+F52</f>
        <v>5000</v>
      </c>
      <c r="G51" s="130">
        <f t="shared" si="22"/>
        <v>5000</v>
      </c>
    </row>
    <row r="52" spans="1:7" x14ac:dyDescent="0.3">
      <c r="A52" s="83">
        <v>32</v>
      </c>
      <c r="B52" s="80" t="s">
        <v>12</v>
      </c>
      <c r="C52" s="115">
        <v>1530.33</v>
      </c>
      <c r="D52" s="131">
        <v>2424</v>
      </c>
      <c r="E52" s="131">
        <v>5000</v>
      </c>
      <c r="F52" s="131">
        <v>5000</v>
      </c>
      <c r="G52" s="131">
        <v>5000</v>
      </c>
    </row>
    <row r="53" spans="1:7" x14ac:dyDescent="0.3">
      <c r="A53" s="88" t="s">
        <v>112</v>
      </c>
      <c r="B53" s="80"/>
      <c r="C53" s="115">
        <f>+C54</f>
        <v>4762.71</v>
      </c>
      <c r="D53" s="131">
        <f>+D54</f>
        <v>6300</v>
      </c>
      <c r="E53" s="131">
        <f>+E54</f>
        <v>0</v>
      </c>
      <c r="F53" s="131">
        <f>+F54</f>
        <v>0</v>
      </c>
      <c r="G53" s="131">
        <f>+G54</f>
        <v>0</v>
      </c>
    </row>
    <row r="54" spans="1:7" x14ac:dyDescent="0.3">
      <c r="A54" s="83">
        <v>32</v>
      </c>
      <c r="B54" s="80" t="s">
        <v>12</v>
      </c>
      <c r="C54" s="115">
        <v>4762.71</v>
      </c>
      <c r="D54" s="131">
        <v>6300</v>
      </c>
      <c r="E54" s="131">
        <v>0</v>
      </c>
      <c r="F54" s="131">
        <v>0</v>
      </c>
      <c r="G54" s="131">
        <v>0</v>
      </c>
    </row>
    <row r="55" spans="1:7" x14ac:dyDescent="0.3">
      <c r="A55" s="81" t="s">
        <v>113</v>
      </c>
      <c r="B55" s="81" t="s">
        <v>114</v>
      </c>
      <c r="C55" s="116">
        <f>+C56</f>
        <v>27772.61</v>
      </c>
      <c r="D55" s="129">
        <f t="shared" ref="D55:G56" si="23">+D56</f>
        <v>20000</v>
      </c>
      <c r="E55" s="129">
        <f t="shared" si="23"/>
        <v>28000</v>
      </c>
      <c r="F55" s="129">
        <f t="shared" si="23"/>
        <v>28000</v>
      </c>
      <c r="G55" s="129">
        <f t="shared" si="23"/>
        <v>28000</v>
      </c>
    </row>
    <row r="56" spans="1:7" x14ac:dyDescent="0.3">
      <c r="A56" s="82" t="s">
        <v>125</v>
      </c>
      <c r="B56" s="80" t="s">
        <v>62</v>
      </c>
      <c r="C56" s="115">
        <f>+C57</f>
        <v>27772.61</v>
      </c>
      <c r="D56" s="115">
        <f>+D57</f>
        <v>20000</v>
      </c>
      <c r="E56" s="131">
        <f>+E57</f>
        <v>28000</v>
      </c>
      <c r="F56" s="131">
        <f t="shared" si="23"/>
        <v>28000</v>
      </c>
      <c r="G56" s="131">
        <f t="shared" si="23"/>
        <v>28000</v>
      </c>
    </row>
    <row r="57" spans="1:7" x14ac:dyDescent="0.3">
      <c r="A57" s="83">
        <v>42</v>
      </c>
      <c r="B57" s="40" t="s">
        <v>51</v>
      </c>
      <c r="C57" s="115">
        <v>27772.61</v>
      </c>
      <c r="D57" s="131">
        <v>20000</v>
      </c>
      <c r="E57" s="131">
        <v>28000</v>
      </c>
      <c r="F57" s="131">
        <v>28000</v>
      </c>
      <c r="G57" s="131">
        <v>28000</v>
      </c>
    </row>
    <row r="58" spans="1:7" s="63" customFormat="1" x14ac:dyDescent="0.3">
      <c r="A58" s="81" t="s">
        <v>94</v>
      </c>
      <c r="B58" s="81" t="s">
        <v>95</v>
      </c>
      <c r="C58" s="116">
        <f>+C59</f>
        <v>3300</v>
      </c>
      <c r="D58" s="129">
        <f t="shared" ref="D58:G58" si="24">+D59</f>
        <v>3100</v>
      </c>
      <c r="E58" s="129">
        <f t="shared" si="24"/>
        <v>3600</v>
      </c>
      <c r="F58" s="129">
        <f t="shared" si="24"/>
        <v>3600</v>
      </c>
      <c r="G58" s="129">
        <f t="shared" si="24"/>
        <v>3600</v>
      </c>
    </row>
    <row r="59" spans="1:7" s="62" customFormat="1" x14ac:dyDescent="0.3">
      <c r="A59" s="87" t="s">
        <v>117</v>
      </c>
      <c r="B59" s="73" t="s">
        <v>57</v>
      </c>
      <c r="C59" s="114">
        <f>+C60</f>
        <v>3300</v>
      </c>
      <c r="D59" s="114">
        <f>+D60</f>
        <v>3100</v>
      </c>
      <c r="E59" s="130">
        <f>+E60</f>
        <v>3600</v>
      </c>
      <c r="F59" s="130">
        <f t="shared" ref="F59:G59" si="25">+F60</f>
        <v>3600</v>
      </c>
      <c r="G59" s="130">
        <f t="shared" si="25"/>
        <v>3600</v>
      </c>
    </row>
    <row r="60" spans="1:7" x14ac:dyDescent="0.3">
      <c r="A60" s="83">
        <v>32</v>
      </c>
      <c r="B60" s="80" t="s">
        <v>12</v>
      </c>
      <c r="C60" s="115">
        <v>3300</v>
      </c>
      <c r="D60" s="131">
        <v>3100</v>
      </c>
      <c r="E60" s="131">
        <v>3600</v>
      </c>
      <c r="F60" s="131">
        <v>3600</v>
      </c>
      <c r="G60" s="131">
        <v>3600</v>
      </c>
    </row>
    <row r="61" spans="1:7" s="63" customFormat="1" x14ac:dyDescent="0.3">
      <c r="A61" s="81" t="s">
        <v>96</v>
      </c>
      <c r="B61" s="81" t="s">
        <v>97</v>
      </c>
      <c r="C61" s="116">
        <f>+C62+C66</f>
        <v>116552.45999999999</v>
      </c>
      <c r="D61" s="129">
        <f t="shared" ref="D61:G61" si="26">+D62+D66</f>
        <v>148231</v>
      </c>
      <c r="E61" s="129">
        <f>+E62+E66</f>
        <v>147192</v>
      </c>
      <c r="F61" s="129">
        <f t="shared" si="26"/>
        <v>147192</v>
      </c>
      <c r="G61" s="129">
        <f t="shared" si="26"/>
        <v>147192</v>
      </c>
    </row>
    <row r="62" spans="1:7" s="62" customFormat="1" x14ac:dyDescent="0.3">
      <c r="A62" s="87" t="s">
        <v>116</v>
      </c>
      <c r="B62" s="73" t="s">
        <v>37</v>
      </c>
      <c r="C62" s="114">
        <f>+C63+C64+C65</f>
        <v>43551.82</v>
      </c>
      <c r="D62" s="114">
        <f>+D63+D64+D65</f>
        <v>23231</v>
      </c>
      <c r="E62" s="130">
        <f>+E63+E64+E65</f>
        <v>48192</v>
      </c>
      <c r="F62" s="130">
        <f t="shared" ref="F62:G62" si="27">+F63+F64+F65</f>
        <v>48192</v>
      </c>
      <c r="G62" s="130">
        <f t="shared" si="27"/>
        <v>48192</v>
      </c>
    </row>
    <row r="63" spans="1:7" x14ac:dyDescent="0.3">
      <c r="A63" s="83">
        <v>31</v>
      </c>
      <c r="B63" s="40" t="s">
        <v>8</v>
      </c>
      <c r="C63" s="115">
        <v>6830.61</v>
      </c>
      <c r="D63" s="131">
        <v>22720</v>
      </c>
      <c r="E63" s="131">
        <v>22677</v>
      </c>
      <c r="F63" s="131">
        <v>22677</v>
      </c>
      <c r="G63" s="131">
        <v>22677</v>
      </c>
    </row>
    <row r="64" spans="1:7" x14ac:dyDescent="0.3">
      <c r="A64" s="83">
        <v>32</v>
      </c>
      <c r="B64" s="80" t="s">
        <v>12</v>
      </c>
      <c r="C64" s="115">
        <v>4917.46</v>
      </c>
      <c r="D64" s="131">
        <v>511</v>
      </c>
      <c r="E64" s="131">
        <v>515</v>
      </c>
      <c r="F64" s="131">
        <v>515</v>
      </c>
      <c r="G64" s="131">
        <v>515</v>
      </c>
    </row>
    <row r="65" spans="1:7" x14ac:dyDescent="0.3">
      <c r="A65" s="83">
        <v>42</v>
      </c>
      <c r="B65" s="40" t="s">
        <v>51</v>
      </c>
      <c r="C65" s="115">
        <v>31803.75</v>
      </c>
      <c r="D65" s="131">
        <v>0</v>
      </c>
      <c r="E65" s="131">
        <v>25000</v>
      </c>
      <c r="F65" s="131">
        <v>25000</v>
      </c>
      <c r="G65" s="131">
        <v>25000</v>
      </c>
    </row>
    <row r="66" spans="1:7" x14ac:dyDescent="0.3">
      <c r="A66" s="82" t="s">
        <v>125</v>
      </c>
      <c r="B66" s="80" t="s">
        <v>62</v>
      </c>
      <c r="C66" s="115">
        <f>+C67</f>
        <v>73000.639999999999</v>
      </c>
      <c r="D66" s="115">
        <f>+D67</f>
        <v>125000</v>
      </c>
      <c r="E66" s="131">
        <f>+E67</f>
        <v>99000</v>
      </c>
      <c r="F66" s="131">
        <f>+F67</f>
        <v>99000</v>
      </c>
      <c r="G66" s="131">
        <f>+G67</f>
        <v>99000</v>
      </c>
    </row>
    <row r="67" spans="1:7" x14ac:dyDescent="0.3">
      <c r="A67" s="83">
        <v>32</v>
      </c>
      <c r="B67" s="80" t="s">
        <v>12</v>
      </c>
      <c r="C67" s="115">
        <v>73000.639999999999</v>
      </c>
      <c r="D67" s="131">
        <v>125000</v>
      </c>
      <c r="E67" s="131">
        <v>99000</v>
      </c>
      <c r="F67" s="131">
        <v>99000</v>
      </c>
      <c r="G67" s="131">
        <v>99000</v>
      </c>
    </row>
    <row r="68" spans="1:7" s="91" customFormat="1" x14ac:dyDescent="0.3">
      <c r="A68" s="92" t="s">
        <v>98</v>
      </c>
      <c r="B68" s="92" t="s">
        <v>99</v>
      </c>
      <c r="C68" s="119">
        <f>+C69</f>
        <v>38000</v>
      </c>
      <c r="D68" s="132">
        <f t="shared" ref="D68:G68" si="28">+D69</f>
        <v>29300</v>
      </c>
      <c r="E68" s="132">
        <f t="shared" si="28"/>
        <v>31000</v>
      </c>
      <c r="F68" s="132">
        <f t="shared" si="28"/>
        <v>31000</v>
      </c>
      <c r="G68" s="132">
        <f t="shared" si="28"/>
        <v>31000</v>
      </c>
    </row>
    <row r="69" spans="1:7" x14ac:dyDescent="0.3">
      <c r="A69" s="86" t="s">
        <v>100</v>
      </c>
      <c r="B69" s="86" t="s">
        <v>101</v>
      </c>
      <c r="C69" s="113">
        <f>+C70</f>
        <v>38000</v>
      </c>
      <c r="D69" s="113">
        <f t="shared" ref="D69:G70" si="29">+D70</f>
        <v>29300</v>
      </c>
      <c r="E69" s="133">
        <f t="shared" si="29"/>
        <v>31000</v>
      </c>
      <c r="F69" s="133">
        <f t="shared" si="29"/>
        <v>31000</v>
      </c>
      <c r="G69" s="133">
        <f t="shared" si="29"/>
        <v>31000</v>
      </c>
    </row>
    <row r="70" spans="1:7" s="63" customFormat="1" x14ac:dyDescent="0.3">
      <c r="A70" s="85" t="s">
        <v>115</v>
      </c>
      <c r="B70" s="74" t="s">
        <v>55</v>
      </c>
      <c r="C70" s="117">
        <f>+C71</f>
        <v>38000</v>
      </c>
      <c r="D70" s="117">
        <f t="shared" si="29"/>
        <v>29300</v>
      </c>
      <c r="E70" s="134">
        <f t="shared" si="29"/>
        <v>31000</v>
      </c>
      <c r="F70" s="134">
        <f t="shared" si="29"/>
        <v>31000</v>
      </c>
      <c r="G70" s="134">
        <f t="shared" si="29"/>
        <v>31000</v>
      </c>
    </row>
    <row r="71" spans="1:7" x14ac:dyDescent="0.3">
      <c r="A71" s="83">
        <v>42</v>
      </c>
      <c r="B71" s="40" t="s">
        <v>51</v>
      </c>
      <c r="C71" s="115">
        <v>38000</v>
      </c>
      <c r="D71" s="131">
        <v>29300</v>
      </c>
      <c r="E71" s="131">
        <v>31000</v>
      </c>
      <c r="F71" s="131">
        <v>31000</v>
      </c>
      <c r="G71" s="131">
        <v>31000</v>
      </c>
    </row>
    <row r="72" spans="1:7" s="93" customFormat="1" x14ac:dyDescent="0.3">
      <c r="A72" s="92" t="s">
        <v>102</v>
      </c>
      <c r="B72" s="92" t="s">
        <v>103</v>
      </c>
      <c r="C72" s="118">
        <f>+C73</f>
        <v>119685.56999999999</v>
      </c>
      <c r="D72" s="135">
        <f t="shared" ref="D72:G72" si="30">+D73</f>
        <v>172075</v>
      </c>
      <c r="E72" s="135">
        <f t="shared" si="30"/>
        <v>161752</v>
      </c>
      <c r="F72" s="135">
        <f t="shared" si="30"/>
        <v>161752</v>
      </c>
      <c r="G72" s="135">
        <f t="shared" si="30"/>
        <v>161752</v>
      </c>
    </row>
    <row r="73" spans="1:7" s="63" customFormat="1" x14ac:dyDescent="0.3">
      <c r="A73" s="81" t="s">
        <v>104</v>
      </c>
      <c r="B73" s="81" t="s">
        <v>105</v>
      </c>
      <c r="C73" s="116">
        <f>+C74+C77+C80</f>
        <v>119685.56999999999</v>
      </c>
      <c r="D73" s="129">
        <f t="shared" ref="D73:G73" si="31">+D74+D77+D80</f>
        <v>172075</v>
      </c>
      <c r="E73" s="129">
        <f t="shared" si="31"/>
        <v>161752</v>
      </c>
      <c r="F73" s="129">
        <f t="shared" si="31"/>
        <v>161752</v>
      </c>
      <c r="G73" s="129">
        <f t="shared" si="31"/>
        <v>161752</v>
      </c>
    </row>
    <row r="74" spans="1:7" s="62" customFormat="1" x14ac:dyDescent="0.3">
      <c r="A74" s="87" t="s">
        <v>116</v>
      </c>
      <c r="B74" s="73" t="s">
        <v>37</v>
      </c>
      <c r="C74" s="114">
        <f>+C75+C76</f>
        <v>117117.87</v>
      </c>
      <c r="D74" s="114">
        <f>+D75+D76</f>
        <v>167575</v>
      </c>
      <c r="E74" s="130">
        <f>+E75+E76</f>
        <v>154252</v>
      </c>
      <c r="F74" s="130">
        <f t="shared" ref="F74:G74" si="32">+F75+F76</f>
        <v>154252</v>
      </c>
      <c r="G74" s="130">
        <f t="shared" si="32"/>
        <v>154252</v>
      </c>
    </row>
    <row r="75" spans="1:7" x14ac:dyDescent="0.3">
      <c r="A75" s="83">
        <v>31</v>
      </c>
      <c r="B75" s="40" t="s">
        <v>8</v>
      </c>
      <c r="C75" s="115">
        <v>112177.87</v>
      </c>
      <c r="D75" s="131">
        <v>162275</v>
      </c>
      <c r="E75" s="131">
        <v>150452</v>
      </c>
      <c r="F75" s="131">
        <v>150452</v>
      </c>
      <c r="G75" s="131">
        <v>150452</v>
      </c>
    </row>
    <row r="76" spans="1:7" x14ac:dyDescent="0.3">
      <c r="A76" s="83">
        <v>32</v>
      </c>
      <c r="B76" s="80" t="s">
        <v>12</v>
      </c>
      <c r="C76" s="115">
        <v>4940</v>
      </c>
      <c r="D76" s="131">
        <v>5300</v>
      </c>
      <c r="E76" s="131">
        <v>3800</v>
      </c>
      <c r="F76" s="131">
        <v>3800</v>
      </c>
      <c r="G76" s="131">
        <v>3800</v>
      </c>
    </row>
    <row r="77" spans="1:7" x14ac:dyDescent="0.3">
      <c r="A77" s="82" t="s">
        <v>125</v>
      </c>
      <c r="B77" s="80" t="s">
        <v>62</v>
      </c>
      <c r="C77" s="108">
        <f>+C78+C79</f>
        <v>2249.6999999999998</v>
      </c>
      <c r="D77" s="108">
        <f>+D78+D79</f>
        <v>4500</v>
      </c>
      <c r="E77" s="131">
        <f>+E78+E79</f>
        <v>7500</v>
      </c>
      <c r="F77" s="131">
        <f t="shared" ref="F77:G77" si="33">+F78+F79</f>
        <v>7500</v>
      </c>
      <c r="G77" s="131">
        <f t="shared" si="33"/>
        <v>7500</v>
      </c>
    </row>
    <row r="78" spans="1:7" x14ac:dyDescent="0.3">
      <c r="A78" s="83">
        <v>32</v>
      </c>
      <c r="B78" s="80" t="s">
        <v>12</v>
      </c>
      <c r="C78" s="108">
        <v>2249.6999999999998</v>
      </c>
      <c r="D78" s="131">
        <v>3300</v>
      </c>
      <c r="E78" s="131">
        <v>6000</v>
      </c>
      <c r="F78" s="131">
        <v>6000</v>
      </c>
      <c r="G78" s="131">
        <v>6000</v>
      </c>
    </row>
    <row r="79" spans="1:7" x14ac:dyDescent="0.3">
      <c r="A79" s="124">
        <v>42</v>
      </c>
      <c r="B79" s="40" t="s">
        <v>51</v>
      </c>
      <c r="C79" s="108">
        <v>0</v>
      </c>
      <c r="D79" s="131">
        <v>1200</v>
      </c>
      <c r="E79" s="131">
        <v>1500</v>
      </c>
      <c r="F79" s="131">
        <v>1500</v>
      </c>
      <c r="G79" s="131">
        <v>1500</v>
      </c>
    </row>
    <row r="80" spans="1:7" x14ac:dyDescent="0.3">
      <c r="A80" s="40" t="s">
        <v>126</v>
      </c>
      <c r="B80" s="110" t="s">
        <v>122</v>
      </c>
      <c r="C80" s="108">
        <f>+C81</f>
        <v>318</v>
      </c>
      <c r="D80" s="108">
        <f>+D81</f>
        <v>0</v>
      </c>
      <c r="E80" s="131">
        <f>+E81</f>
        <v>0</v>
      </c>
      <c r="F80" s="131">
        <f t="shared" ref="F80:G80" si="34">+F81</f>
        <v>0</v>
      </c>
      <c r="G80" s="131">
        <f t="shared" si="34"/>
        <v>0</v>
      </c>
    </row>
    <row r="81" spans="1:7" x14ac:dyDescent="0.3">
      <c r="A81" s="124">
        <v>32</v>
      </c>
      <c r="B81" s="110" t="s">
        <v>122</v>
      </c>
      <c r="C81" s="108">
        <v>318</v>
      </c>
      <c r="D81" s="131">
        <v>0</v>
      </c>
      <c r="E81" s="131">
        <v>0</v>
      </c>
      <c r="F81" s="131">
        <v>0</v>
      </c>
      <c r="G81" s="131">
        <v>0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5</vt:i4>
      </vt:variant>
    </vt:vector>
  </HeadingPairs>
  <TitlesOfParts>
    <vt:vector size="11" baseType="lpstr">
      <vt:lpstr>NASLOV</vt:lpstr>
      <vt:lpstr>SAŽETAK</vt:lpstr>
      <vt:lpstr> Račun prihoda i rashoda-ekonom</vt:lpstr>
      <vt:lpstr> Račun prihoda i rashoda-izvori</vt:lpstr>
      <vt:lpstr> Račun rashoda-funkcija</vt:lpstr>
      <vt:lpstr>POSEBNI DIO</vt:lpstr>
      <vt:lpstr>' Račun prihoda i rashoda-ekonom'!Podrucje_ispisa</vt:lpstr>
      <vt:lpstr>' Račun prihoda i rashoda-izvori'!Podrucje_ispisa</vt:lpstr>
      <vt:lpstr>' Račun rashoda-funkcija'!Podrucje_ispisa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2026-10-12T07:59:18Z</cp:lastPrinted>
  <dcterms:created xsi:type="dcterms:W3CDTF">2022-08-12T12:51:27Z</dcterms:created>
  <dcterms:modified xsi:type="dcterms:W3CDTF">2026-10-12T08:00:45Z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</Properties>
</file>